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Quality\Master BGA documents\Master Copies\2025 MASTER COPY BIVA CO2 REGISTRATION 2025\"/>
    </mc:Choice>
  </mc:AlternateContent>
  <xr:revisionPtr revIDLastSave="0" documentId="13_ncr:1_{438164E0-8BF0-4063-9894-D6852EA749DB}" xr6:coauthVersionLast="47" xr6:coauthVersionMax="47" xr10:uidLastSave="{00000000-0000-0000-0000-000000000000}"/>
  <bookViews>
    <workbookView xWindow="-28920" yWindow="-120" windowWidth="29040" windowHeight="15840" xr2:uid="{0E751008-2196-9B40-996A-CC3DF018291B}"/>
  </bookViews>
  <sheets>
    <sheet name="CO2 Calculatie" sheetId="26" r:id="rId1"/>
    <sheet name="Emissiefactoren" sheetId="30" r:id="rId2"/>
    <sheet name="Uitleg" sheetId="29" r:id="rId3"/>
  </sheets>
  <definedNames>
    <definedName name="Brandstof">#REF!</definedName>
    <definedName name="Emissieniveau">#REF!</definedName>
    <definedName name="Motor">#REF!</definedName>
    <definedName name="Motoren">#REF!</definedName>
    <definedName name="Nabehandeling">#REF!</definedName>
    <definedName name="NB">#REF!</definedName>
    <definedName name="NOX">#REF!</definedName>
    <definedName name="PM">#REF!</definedName>
    <definedName name="_xlnm.Print_Area" localSheetId="0">'CO2 Calculatie'!$A$1:$BA$165</definedName>
    <definedName name="_xlnm.Print_Area" localSheetId="2">Uitleg!$A$1:$W$50</definedName>
    <definedName name="Toepassing">#REF!</definedName>
  </definedNames>
  <calcPr calcId="191029"/>
  <customWorkbookViews>
    <customWorkbookView name="Shinohara, K. (Keita) - Green Award - Personal View" guid="{CD403A33-06C8-4702-8894-5B3FDC50227E}" mergeInterval="0" personalView="1" maximized="1" windowWidth="1916" windowHeight="849" activeSheetId="1"/>
    <customWorkbookView name="jfransen - Personal View" guid="{D499AF4C-1425-46EA-94D9-57D1EBCD37AF}" mergeInterval="0" personalView="1" maximized="1" windowWidth="1276" windowHeight="593" activeSheetId="1"/>
    <customWorkbookView name="Fransen, J.A.A.J. (Jan) - Green Award - Personal View" guid="{2A97FE2E-5CA3-47AA-A5E5-20B7DB66ED34}" mergeInterval="0" personalView="1" maximized="1" windowWidth="1916" windowHeight="8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6" l="1"/>
  <c r="F16" i="26"/>
  <c r="F17" i="26"/>
  <c r="P13" i="26"/>
  <c r="P38" i="29" l="1"/>
  <c r="P37" i="29"/>
  <c r="P36" i="29"/>
  <c r="P35" i="29"/>
  <c r="P34" i="29"/>
  <c r="P33" i="29"/>
  <c r="P32" i="29"/>
  <c r="P31" i="29"/>
  <c r="P30" i="29"/>
  <c r="P29" i="29"/>
  <c r="P28" i="29"/>
  <c r="P27" i="29"/>
  <c r="P26" i="29"/>
  <c r="P25" i="29"/>
  <c r="P24" i="29"/>
  <c r="P23" i="29"/>
  <c r="P22" i="29"/>
  <c r="P21" i="29"/>
  <c r="P20" i="29"/>
  <c r="P19" i="29"/>
  <c r="P18" i="29"/>
  <c r="P17" i="29"/>
  <c r="P16" i="29"/>
  <c r="P15" i="29"/>
  <c r="P14" i="29"/>
  <c r="P13" i="29"/>
  <c r="P160" i="26"/>
  <c r="P159" i="26"/>
  <c r="P16" i="26"/>
  <c r="P24" i="26" l="1"/>
  <c r="U24" i="26" s="1"/>
  <c r="P25" i="26"/>
  <c r="U25" i="26" s="1"/>
  <c r="P26" i="26"/>
  <c r="U26" i="26" s="1"/>
  <c r="P27" i="26"/>
  <c r="U27" i="26" s="1"/>
  <c r="P28" i="26"/>
  <c r="P29" i="26"/>
  <c r="U29" i="26" s="1"/>
  <c r="P30" i="26"/>
  <c r="U30" i="26" s="1"/>
  <c r="P31" i="26"/>
  <c r="U31" i="26" s="1"/>
  <c r="P32" i="26"/>
  <c r="U32" i="26" s="1"/>
  <c r="P33" i="26"/>
  <c r="U33" i="26" s="1"/>
  <c r="P34" i="26"/>
  <c r="U34" i="26" s="1"/>
  <c r="P35" i="26"/>
  <c r="U35" i="26" s="1"/>
  <c r="P36" i="26"/>
  <c r="U36" i="26" s="1"/>
  <c r="P37" i="26"/>
  <c r="U37" i="26" s="1"/>
  <c r="P38" i="26"/>
  <c r="U38" i="26" s="1"/>
  <c r="P39" i="26"/>
  <c r="U39" i="26" s="1"/>
  <c r="P40" i="26"/>
  <c r="P41" i="26"/>
  <c r="U41" i="26" s="1"/>
  <c r="P42" i="26"/>
  <c r="U42" i="26" s="1"/>
  <c r="P43" i="26"/>
  <c r="U43" i="26" s="1"/>
  <c r="P44" i="26"/>
  <c r="U44" i="26" s="1"/>
  <c r="P45" i="26"/>
  <c r="U45" i="26" s="1"/>
  <c r="P46" i="26"/>
  <c r="U46" i="26" s="1"/>
  <c r="P47" i="26"/>
  <c r="U47" i="26" s="1"/>
  <c r="P48" i="26"/>
  <c r="U48" i="26" s="1"/>
  <c r="P49" i="26"/>
  <c r="U49" i="26" s="1"/>
  <c r="P50" i="26"/>
  <c r="U50" i="26" s="1"/>
  <c r="P51" i="26"/>
  <c r="U51" i="26" s="1"/>
  <c r="P52" i="26"/>
  <c r="U52" i="26" s="1"/>
  <c r="P53" i="26"/>
  <c r="U53" i="26" s="1"/>
  <c r="P54" i="26"/>
  <c r="U54" i="26" s="1"/>
  <c r="P55" i="26"/>
  <c r="U55" i="26" s="1"/>
  <c r="P56" i="26"/>
  <c r="U56" i="26" s="1"/>
  <c r="P57" i="26"/>
  <c r="U57" i="26" s="1"/>
  <c r="P58" i="26"/>
  <c r="U58" i="26" s="1"/>
  <c r="P59" i="26"/>
  <c r="U59" i="26" s="1"/>
  <c r="P60" i="26"/>
  <c r="U60" i="26" s="1"/>
  <c r="P61" i="26"/>
  <c r="U61" i="26" s="1"/>
  <c r="P62" i="26"/>
  <c r="U62" i="26" s="1"/>
  <c r="P63" i="26"/>
  <c r="U63" i="26" s="1"/>
  <c r="P64" i="26"/>
  <c r="U64" i="26" s="1"/>
  <c r="P65" i="26"/>
  <c r="U65" i="26" s="1"/>
  <c r="P66" i="26"/>
  <c r="U66" i="26" s="1"/>
  <c r="P67" i="26"/>
  <c r="U67" i="26" s="1"/>
  <c r="P68" i="26"/>
  <c r="U68" i="26" s="1"/>
  <c r="P69" i="26"/>
  <c r="U69" i="26" s="1"/>
  <c r="P70" i="26"/>
  <c r="U70" i="26" s="1"/>
  <c r="P71" i="26"/>
  <c r="U71" i="26" s="1"/>
  <c r="P72" i="26"/>
  <c r="U72" i="26" s="1"/>
  <c r="P73" i="26"/>
  <c r="U73" i="26" s="1"/>
  <c r="P74" i="26"/>
  <c r="U74" i="26" s="1"/>
  <c r="P75" i="26"/>
  <c r="U75" i="26" s="1"/>
  <c r="P76" i="26"/>
  <c r="U76" i="26" s="1"/>
  <c r="P77" i="26"/>
  <c r="U77" i="26" s="1"/>
  <c r="P78" i="26"/>
  <c r="U78" i="26" s="1"/>
  <c r="P79" i="26"/>
  <c r="U79" i="26" s="1"/>
  <c r="P80" i="26"/>
  <c r="U80" i="26" s="1"/>
  <c r="P81" i="26"/>
  <c r="U81" i="26" s="1"/>
  <c r="P82" i="26"/>
  <c r="U82" i="26" s="1"/>
  <c r="P83" i="26"/>
  <c r="U83" i="26" s="1"/>
  <c r="P84" i="26"/>
  <c r="U84" i="26" s="1"/>
  <c r="P85" i="26"/>
  <c r="U85" i="26" s="1"/>
  <c r="P86" i="26"/>
  <c r="U86" i="26" s="1"/>
  <c r="P87" i="26"/>
  <c r="U87" i="26" s="1"/>
  <c r="P88" i="26"/>
  <c r="P89" i="26"/>
  <c r="U89" i="26" s="1"/>
  <c r="P90" i="26"/>
  <c r="U90" i="26" s="1"/>
  <c r="P91" i="26"/>
  <c r="U91" i="26" s="1"/>
  <c r="P92" i="26"/>
  <c r="U92" i="26" s="1"/>
  <c r="P93" i="26"/>
  <c r="U93" i="26" s="1"/>
  <c r="P94" i="26"/>
  <c r="U94" i="26" s="1"/>
  <c r="P95" i="26"/>
  <c r="U95" i="26" s="1"/>
  <c r="P96" i="26"/>
  <c r="U96" i="26" s="1"/>
  <c r="P97" i="26"/>
  <c r="U97" i="26" s="1"/>
  <c r="P98" i="26"/>
  <c r="U98" i="26" s="1"/>
  <c r="P99" i="26"/>
  <c r="U99" i="26" s="1"/>
  <c r="P100" i="26"/>
  <c r="U100" i="26" s="1"/>
  <c r="P101" i="26"/>
  <c r="U101" i="26" s="1"/>
  <c r="P102" i="26"/>
  <c r="U102" i="26" s="1"/>
  <c r="P103" i="26"/>
  <c r="U103" i="26" s="1"/>
  <c r="P104" i="26"/>
  <c r="U104" i="26" s="1"/>
  <c r="P105" i="26"/>
  <c r="U105" i="26" s="1"/>
  <c r="P106" i="26"/>
  <c r="U106" i="26" s="1"/>
  <c r="P107" i="26"/>
  <c r="U107" i="26" s="1"/>
  <c r="P108" i="26"/>
  <c r="U108" i="26" s="1"/>
  <c r="P109" i="26"/>
  <c r="U109" i="26" s="1"/>
  <c r="P110" i="26"/>
  <c r="U110" i="26" s="1"/>
  <c r="P111" i="26"/>
  <c r="U111" i="26" s="1"/>
  <c r="P112" i="26"/>
  <c r="U112" i="26" s="1"/>
  <c r="P113" i="26"/>
  <c r="U113" i="26" s="1"/>
  <c r="P114" i="26"/>
  <c r="U114" i="26" s="1"/>
  <c r="P115" i="26"/>
  <c r="U115" i="26" s="1"/>
  <c r="P116" i="26"/>
  <c r="U116" i="26" s="1"/>
  <c r="P117" i="26"/>
  <c r="U117" i="26" s="1"/>
  <c r="P118" i="26"/>
  <c r="U118" i="26" s="1"/>
  <c r="P119" i="26"/>
  <c r="U119" i="26" s="1"/>
  <c r="P120" i="26"/>
  <c r="U120" i="26" s="1"/>
  <c r="P121" i="26"/>
  <c r="P122" i="26"/>
  <c r="U122" i="26" s="1"/>
  <c r="P123" i="26"/>
  <c r="U123" i="26" s="1"/>
  <c r="P124" i="26"/>
  <c r="U124" i="26" s="1"/>
  <c r="P125" i="26"/>
  <c r="U125" i="26" s="1"/>
  <c r="P126" i="26"/>
  <c r="U126" i="26" s="1"/>
  <c r="P127" i="26"/>
  <c r="U127" i="26" s="1"/>
  <c r="P128" i="26"/>
  <c r="U128" i="26" s="1"/>
  <c r="P129" i="26"/>
  <c r="U129" i="26" s="1"/>
  <c r="P130" i="26"/>
  <c r="U130" i="26" s="1"/>
  <c r="P131" i="26"/>
  <c r="U131" i="26" s="1"/>
  <c r="P132" i="26"/>
  <c r="U132" i="26" s="1"/>
  <c r="P133" i="26"/>
  <c r="P134" i="26"/>
  <c r="U134" i="26" s="1"/>
  <c r="P135" i="26"/>
  <c r="U135" i="26" s="1"/>
  <c r="P136" i="26"/>
  <c r="P137" i="26"/>
  <c r="U137" i="26" s="1"/>
  <c r="P138" i="26"/>
  <c r="U138" i="26" s="1"/>
  <c r="P139" i="26"/>
  <c r="U139" i="26" s="1"/>
  <c r="P140" i="26"/>
  <c r="U140" i="26" s="1"/>
  <c r="P141" i="26"/>
  <c r="U141" i="26" s="1"/>
  <c r="P142" i="26"/>
  <c r="U142" i="26" s="1"/>
  <c r="P143" i="26"/>
  <c r="U143" i="26" s="1"/>
  <c r="P144" i="26"/>
  <c r="U144" i="26" s="1"/>
  <c r="P145" i="26"/>
  <c r="P146" i="26"/>
  <c r="P147" i="26"/>
  <c r="U147" i="26" s="1"/>
  <c r="P148" i="26"/>
  <c r="U148" i="26" s="1"/>
  <c r="P149" i="26"/>
  <c r="U149" i="26" s="1"/>
  <c r="P150" i="26"/>
  <c r="U150" i="26" s="1"/>
  <c r="P151" i="26"/>
  <c r="U151" i="26" s="1"/>
  <c r="P152" i="26"/>
  <c r="U152" i="26" s="1"/>
  <c r="P153" i="26"/>
  <c r="U153" i="26" s="1"/>
  <c r="P154" i="26"/>
  <c r="U154" i="26" s="1"/>
  <c r="P14" i="26"/>
  <c r="P15" i="26"/>
  <c r="P17" i="26"/>
  <c r="P18" i="26"/>
  <c r="P19" i="26"/>
  <c r="P20" i="26"/>
  <c r="P21" i="26"/>
  <c r="P22" i="26"/>
  <c r="P23" i="26"/>
  <c r="U28" i="26"/>
  <c r="U40" i="26"/>
  <c r="U88" i="26"/>
  <c r="U121" i="26"/>
  <c r="U133" i="26"/>
  <c r="U136" i="26"/>
  <c r="U145" i="26"/>
  <c r="U146" i="26"/>
  <c r="U23" i="26" l="1"/>
  <c r="U15" i="26"/>
  <c r="T154" i="26"/>
  <c r="T150" i="26"/>
  <c r="T151" i="26"/>
  <c r="T152" i="26"/>
  <c r="T153" i="26"/>
  <c r="T140" i="26"/>
  <c r="T141" i="26"/>
  <c r="T142" i="26"/>
  <c r="T143" i="26"/>
  <c r="T144" i="26"/>
  <c r="T145" i="26"/>
  <c r="T146" i="26"/>
  <c r="T147" i="26"/>
  <c r="T148" i="26"/>
  <c r="T149" i="26"/>
  <c r="T132" i="26"/>
  <c r="T133" i="26"/>
  <c r="T134" i="26"/>
  <c r="T135" i="26"/>
  <c r="T136" i="26"/>
  <c r="T137" i="26"/>
  <c r="T138" i="26"/>
  <c r="T139" i="26"/>
  <c r="T125" i="26"/>
  <c r="T126" i="26"/>
  <c r="T127" i="26"/>
  <c r="T128" i="26"/>
  <c r="T129" i="26"/>
  <c r="T130" i="26"/>
  <c r="T131" i="26"/>
  <c r="T117" i="26"/>
  <c r="T118" i="26"/>
  <c r="T119" i="26"/>
  <c r="T120" i="26"/>
  <c r="T121" i="26"/>
  <c r="T122" i="26"/>
  <c r="T123" i="26"/>
  <c r="T124" i="26"/>
  <c r="T109" i="26"/>
  <c r="T110" i="26"/>
  <c r="T111" i="26"/>
  <c r="T112" i="26"/>
  <c r="T113" i="26"/>
  <c r="T114" i="26"/>
  <c r="T115" i="26"/>
  <c r="T116" i="26"/>
  <c r="T99" i="26"/>
  <c r="T100" i="26"/>
  <c r="T101" i="26"/>
  <c r="T102" i="26"/>
  <c r="T103" i="26"/>
  <c r="T104" i="26"/>
  <c r="T105" i="26"/>
  <c r="T106" i="26"/>
  <c r="T107" i="26"/>
  <c r="T108" i="26"/>
  <c r="T88" i="26"/>
  <c r="T89" i="26"/>
  <c r="T90" i="26"/>
  <c r="T91" i="26"/>
  <c r="T92" i="26"/>
  <c r="T93" i="26"/>
  <c r="T94" i="26"/>
  <c r="T95" i="26"/>
  <c r="T96" i="26"/>
  <c r="T97" i="26"/>
  <c r="T98" i="26"/>
  <c r="T75" i="26"/>
  <c r="T76" i="26"/>
  <c r="T77" i="26"/>
  <c r="T78" i="26"/>
  <c r="T79" i="26"/>
  <c r="T80" i="26"/>
  <c r="T81" i="26"/>
  <c r="T82" i="26"/>
  <c r="T83" i="26"/>
  <c r="T84" i="26"/>
  <c r="T85" i="26"/>
  <c r="T86" i="26"/>
  <c r="T87" i="26"/>
  <c r="T67" i="26"/>
  <c r="T68" i="26"/>
  <c r="T69" i="26"/>
  <c r="T70" i="26"/>
  <c r="T71" i="26"/>
  <c r="T72" i="26"/>
  <c r="T73" i="26"/>
  <c r="T74" i="26"/>
  <c r="T57" i="26"/>
  <c r="T58" i="26"/>
  <c r="T59" i="26"/>
  <c r="T60" i="26"/>
  <c r="T61" i="26"/>
  <c r="T62" i="26"/>
  <c r="T63" i="26"/>
  <c r="T64" i="26"/>
  <c r="T65" i="26"/>
  <c r="T66" i="26"/>
  <c r="T47" i="26"/>
  <c r="T48" i="26"/>
  <c r="T49" i="26"/>
  <c r="T50" i="26"/>
  <c r="T51" i="26"/>
  <c r="T52" i="26"/>
  <c r="T53" i="26"/>
  <c r="T54" i="26"/>
  <c r="T55" i="26"/>
  <c r="T56" i="26"/>
  <c r="T37" i="26"/>
  <c r="T38" i="26"/>
  <c r="T39" i="26"/>
  <c r="T40" i="26"/>
  <c r="T41" i="26"/>
  <c r="T42" i="26"/>
  <c r="T43" i="26"/>
  <c r="T44" i="26"/>
  <c r="T45" i="26"/>
  <c r="T46" i="26"/>
  <c r="N104" i="26"/>
  <c r="N105" i="26"/>
  <c r="H154" i="26"/>
  <c r="H38" i="26"/>
  <c r="N38" i="26" s="1"/>
  <c r="H39" i="26"/>
  <c r="N39" i="26" s="1"/>
  <c r="H40" i="26"/>
  <c r="N40" i="26" s="1"/>
  <c r="H41" i="26"/>
  <c r="N41" i="26" s="1"/>
  <c r="H42" i="26"/>
  <c r="N42" i="26" s="1"/>
  <c r="H43" i="26"/>
  <c r="N43" i="26" s="1"/>
  <c r="H44" i="26"/>
  <c r="N44" i="26" s="1"/>
  <c r="H45" i="26"/>
  <c r="N45" i="26" s="1"/>
  <c r="H46" i="26"/>
  <c r="N46" i="26" s="1"/>
  <c r="H47" i="26"/>
  <c r="N47" i="26" s="1"/>
  <c r="H48" i="26"/>
  <c r="N48" i="26" s="1"/>
  <c r="H49" i="26"/>
  <c r="N49" i="26" s="1"/>
  <c r="H50" i="26"/>
  <c r="N50" i="26" s="1"/>
  <c r="H51" i="26"/>
  <c r="N51" i="26" s="1"/>
  <c r="H52" i="26"/>
  <c r="N52" i="26" s="1"/>
  <c r="H53" i="26"/>
  <c r="N53" i="26" s="1"/>
  <c r="H54" i="26"/>
  <c r="N54" i="26" s="1"/>
  <c r="H55" i="26"/>
  <c r="N55" i="26" s="1"/>
  <c r="H56" i="26"/>
  <c r="N56" i="26" s="1"/>
  <c r="H57" i="26"/>
  <c r="N57" i="26" s="1"/>
  <c r="H58" i="26"/>
  <c r="N58" i="26" s="1"/>
  <c r="H59" i="26"/>
  <c r="N59" i="26" s="1"/>
  <c r="H60" i="26"/>
  <c r="N60" i="26" s="1"/>
  <c r="H61" i="26"/>
  <c r="N61" i="26" s="1"/>
  <c r="H62" i="26"/>
  <c r="N62" i="26" s="1"/>
  <c r="H63" i="26"/>
  <c r="N63" i="26" s="1"/>
  <c r="H64" i="26"/>
  <c r="N64" i="26" s="1"/>
  <c r="H65" i="26"/>
  <c r="N65" i="26" s="1"/>
  <c r="H66" i="26"/>
  <c r="N66" i="26" s="1"/>
  <c r="H67" i="26"/>
  <c r="N67" i="26" s="1"/>
  <c r="H68" i="26"/>
  <c r="N68" i="26" s="1"/>
  <c r="H69" i="26"/>
  <c r="N69" i="26" s="1"/>
  <c r="H70" i="26"/>
  <c r="N70" i="26" s="1"/>
  <c r="H71" i="26"/>
  <c r="N71" i="26" s="1"/>
  <c r="H72" i="26"/>
  <c r="N72" i="26" s="1"/>
  <c r="H73" i="26"/>
  <c r="N73" i="26" s="1"/>
  <c r="H74" i="26"/>
  <c r="N74" i="26" s="1"/>
  <c r="H75" i="26"/>
  <c r="N75" i="26" s="1"/>
  <c r="H76" i="26"/>
  <c r="N76" i="26" s="1"/>
  <c r="H77" i="26"/>
  <c r="N77" i="26" s="1"/>
  <c r="H78" i="26"/>
  <c r="N78" i="26" s="1"/>
  <c r="H79" i="26"/>
  <c r="N79" i="26" s="1"/>
  <c r="H80" i="26"/>
  <c r="N80" i="26" s="1"/>
  <c r="H81" i="26"/>
  <c r="N81" i="26" s="1"/>
  <c r="H82" i="26"/>
  <c r="N82" i="26" s="1"/>
  <c r="H83" i="26"/>
  <c r="N83" i="26" s="1"/>
  <c r="V83" i="26" s="1"/>
  <c r="H84" i="26"/>
  <c r="N84" i="26" s="1"/>
  <c r="H85" i="26"/>
  <c r="N85" i="26" s="1"/>
  <c r="H86" i="26"/>
  <c r="N86" i="26" s="1"/>
  <c r="H87" i="26"/>
  <c r="N87" i="26" s="1"/>
  <c r="H88" i="26"/>
  <c r="N88" i="26" s="1"/>
  <c r="H89" i="26"/>
  <c r="N89" i="26" s="1"/>
  <c r="H90" i="26"/>
  <c r="N90" i="26" s="1"/>
  <c r="H91" i="26"/>
  <c r="N91" i="26" s="1"/>
  <c r="H92" i="26"/>
  <c r="N92" i="26" s="1"/>
  <c r="H93" i="26"/>
  <c r="N93" i="26" s="1"/>
  <c r="H94" i="26"/>
  <c r="N94" i="26" s="1"/>
  <c r="H95" i="26"/>
  <c r="N95" i="26" s="1"/>
  <c r="H96" i="26"/>
  <c r="N96" i="26" s="1"/>
  <c r="H97" i="26"/>
  <c r="N97" i="26" s="1"/>
  <c r="H98" i="26"/>
  <c r="N98" i="26" s="1"/>
  <c r="H99" i="26"/>
  <c r="N99" i="26" s="1"/>
  <c r="H100" i="26"/>
  <c r="N100" i="26" s="1"/>
  <c r="H101" i="26"/>
  <c r="N101" i="26" s="1"/>
  <c r="H102" i="26"/>
  <c r="N102" i="26" s="1"/>
  <c r="H103" i="26"/>
  <c r="N103" i="26" s="1"/>
  <c r="H104" i="26"/>
  <c r="H105" i="26"/>
  <c r="H106" i="26"/>
  <c r="N106" i="26" s="1"/>
  <c r="H107" i="26"/>
  <c r="N107" i="26" s="1"/>
  <c r="H108" i="26"/>
  <c r="N108" i="26" s="1"/>
  <c r="H109" i="26"/>
  <c r="N109" i="26" s="1"/>
  <c r="H110" i="26"/>
  <c r="N110" i="26" s="1"/>
  <c r="H111" i="26"/>
  <c r="N111" i="26" s="1"/>
  <c r="H112" i="26"/>
  <c r="N112" i="26" s="1"/>
  <c r="H113" i="26"/>
  <c r="N113" i="26" s="1"/>
  <c r="H114" i="26"/>
  <c r="N114" i="26" s="1"/>
  <c r="H115" i="26"/>
  <c r="N115" i="26" s="1"/>
  <c r="H116" i="26"/>
  <c r="N116" i="26" s="1"/>
  <c r="H117" i="26"/>
  <c r="N117" i="26" s="1"/>
  <c r="H118" i="26"/>
  <c r="N118" i="26" s="1"/>
  <c r="H119" i="26"/>
  <c r="N119" i="26" s="1"/>
  <c r="H120" i="26"/>
  <c r="N120" i="26" s="1"/>
  <c r="H121" i="26"/>
  <c r="N121" i="26" s="1"/>
  <c r="H122" i="26"/>
  <c r="N122" i="26" s="1"/>
  <c r="H123" i="26"/>
  <c r="N123" i="26" s="1"/>
  <c r="H124" i="26"/>
  <c r="N124" i="26" s="1"/>
  <c r="H125" i="26"/>
  <c r="N125" i="26" s="1"/>
  <c r="H126" i="26"/>
  <c r="N126" i="26" s="1"/>
  <c r="H127" i="26"/>
  <c r="N127" i="26" s="1"/>
  <c r="H128" i="26"/>
  <c r="N128" i="26" s="1"/>
  <c r="H129" i="26"/>
  <c r="N129" i="26" s="1"/>
  <c r="H130" i="26"/>
  <c r="N130" i="26" s="1"/>
  <c r="H131" i="26"/>
  <c r="N131" i="26" s="1"/>
  <c r="H132" i="26"/>
  <c r="N132" i="26" s="1"/>
  <c r="H133" i="26"/>
  <c r="N133" i="26" s="1"/>
  <c r="H134" i="26"/>
  <c r="N134" i="26" s="1"/>
  <c r="H135" i="26"/>
  <c r="N135" i="26" s="1"/>
  <c r="H136" i="26"/>
  <c r="N136" i="26" s="1"/>
  <c r="H137" i="26"/>
  <c r="N137" i="26" s="1"/>
  <c r="H138" i="26"/>
  <c r="N138" i="26" s="1"/>
  <c r="H139" i="26"/>
  <c r="N139" i="26" s="1"/>
  <c r="H140" i="26"/>
  <c r="N140" i="26" s="1"/>
  <c r="H141" i="26"/>
  <c r="N141" i="26" s="1"/>
  <c r="H142" i="26"/>
  <c r="N142" i="26" s="1"/>
  <c r="H143" i="26"/>
  <c r="N143" i="26" s="1"/>
  <c r="H144" i="26"/>
  <c r="N144" i="26" s="1"/>
  <c r="H145" i="26"/>
  <c r="N145" i="26" s="1"/>
  <c r="H146" i="26"/>
  <c r="N146" i="26" s="1"/>
  <c r="H147" i="26"/>
  <c r="N147" i="26" s="1"/>
  <c r="H148" i="26"/>
  <c r="N148" i="26" s="1"/>
  <c r="H149" i="26"/>
  <c r="N149" i="26" s="1"/>
  <c r="H150" i="26"/>
  <c r="N150" i="26" s="1"/>
  <c r="H151" i="26"/>
  <c r="N151" i="26" s="1"/>
  <c r="H152" i="26"/>
  <c r="N152" i="26" s="1"/>
  <c r="H153" i="26"/>
  <c r="N153" i="26" s="1"/>
  <c r="H37" i="26"/>
  <c r="N37" i="26" s="1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72" i="26"/>
  <c r="F73" i="26"/>
  <c r="F74" i="26"/>
  <c r="F75" i="26"/>
  <c r="F76" i="26"/>
  <c r="F77" i="26"/>
  <c r="F78" i="26"/>
  <c r="F79" i="26"/>
  <c r="F80" i="26"/>
  <c r="F81" i="26"/>
  <c r="F82" i="26"/>
  <c r="F83" i="26"/>
  <c r="F84" i="26"/>
  <c r="F85" i="26"/>
  <c r="F86" i="26"/>
  <c r="F87" i="26"/>
  <c r="F88" i="26"/>
  <c r="F89" i="26"/>
  <c r="F90" i="26"/>
  <c r="F91" i="26"/>
  <c r="F92" i="26"/>
  <c r="F93" i="26"/>
  <c r="F94" i="26"/>
  <c r="F95" i="26"/>
  <c r="F96" i="26"/>
  <c r="F97" i="26"/>
  <c r="F98" i="26"/>
  <c r="F99" i="26"/>
  <c r="F100" i="26"/>
  <c r="F101" i="26"/>
  <c r="F102" i="26"/>
  <c r="F103" i="26"/>
  <c r="F104" i="26"/>
  <c r="F105" i="26"/>
  <c r="F106" i="26"/>
  <c r="F107" i="26"/>
  <c r="F108" i="26"/>
  <c r="F109" i="26"/>
  <c r="F110" i="26"/>
  <c r="F111" i="26"/>
  <c r="F112" i="26"/>
  <c r="F113" i="26"/>
  <c r="F114" i="26"/>
  <c r="F115" i="26"/>
  <c r="F116" i="26"/>
  <c r="F117" i="26"/>
  <c r="F118" i="26"/>
  <c r="F119" i="26"/>
  <c r="F120" i="26"/>
  <c r="F121" i="26"/>
  <c r="F122" i="26"/>
  <c r="F123" i="26"/>
  <c r="F124" i="26"/>
  <c r="F125" i="26"/>
  <c r="F126" i="26"/>
  <c r="F127" i="26"/>
  <c r="F128" i="26"/>
  <c r="F129" i="26"/>
  <c r="F130" i="26"/>
  <c r="F131" i="26"/>
  <c r="F132" i="26"/>
  <c r="F133" i="26"/>
  <c r="F134" i="26"/>
  <c r="F135" i="26"/>
  <c r="F136" i="26"/>
  <c r="F137" i="26"/>
  <c r="F138" i="26"/>
  <c r="F139" i="26"/>
  <c r="F140" i="26"/>
  <c r="F141" i="26"/>
  <c r="F142" i="26"/>
  <c r="F143" i="26"/>
  <c r="F144" i="26"/>
  <c r="F145" i="26"/>
  <c r="F146" i="26"/>
  <c r="F147" i="26"/>
  <c r="F148" i="26"/>
  <c r="F149" i="26"/>
  <c r="F150" i="26"/>
  <c r="F151" i="26"/>
  <c r="F152" i="26"/>
  <c r="F153" i="26"/>
  <c r="F154" i="26"/>
  <c r="F38" i="26"/>
  <c r="F34" i="26"/>
  <c r="F35" i="26"/>
  <c r="F36" i="26"/>
  <c r="F37" i="26"/>
  <c r="AD37" i="26"/>
  <c r="AC37" i="26"/>
  <c r="AB37" i="26"/>
  <c r="AA37" i="26"/>
  <c r="Z37" i="26"/>
  <c r="Y37" i="26"/>
  <c r="X37" i="26"/>
  <c r="F20" i="26"/>
  <c r="H15" i="26"/>
  <c r="N15" i="26" s="1"/>
  <c r="H16" i="26"/>
  <c r="N16" i="26" s="1"/>
  <c r="U16" i="26" s="1"/>
  <c r="H17" i="26"/>
  <c r="N17" i="26" s="1"/>
  <c r="U17" i="26" s="1"/>
  <c r="H18" i="26"/>
  <c r="N18" i="26" s="1"/>
  <c r="U18" i="26" s="1"/>
  <c r="H19" i="26"/>
  <c r="N19" i="26" s="1"/>
  <c r="U19" i="26" s="1"/>
  <c r="H20" i="26"/>
  <c r="N20" i="26" s="1"/>
  <c r="U20" i="26" s="1"/>
  <c r="H21" i="26"/>
  <c r="N21" i="26" s="1"/>
  <c r="U21" i="26" s="1"/>
  <c r="H22" i="26"/>
  <c r="N22" i="26" s="1"/>
  <c r="U22" i="26" s="1"/>
  <c r="H23" i="26"/>
  <c r="N23" i="26" s="1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R44" i="29"/>
  <c r="R45" i="29" s="1"/>
  <c r="N44" i="29"/>
  <c r="N43" i="29"/>
  <c r="N45" i="29" s="1"/>
  <c r="T38" i="29"/>
  <c r="H38" i="29"/>
  <c r="N38" i="29" s="1"/>
  <c r="F38" i="29"/>
  <c r="T37" i="29"/>
  <c r="H37" i="29"/>
  <c r="N37" i="29" s="1"/>
  <c r="F37" i="29"/>
  <c r="T36" i="29"/>
  <c r="H36" i="29"/>
  <c r="N36" i="29" s="1"/>
  <c r="F36" i="29"/>
  <c r="T35" i="29"/>
  <c r="H35" i="29"/>
  <c r="N35" i="29" s="1"/>
  <c r="F35" i="29"/>
  <c r="T34" i="29"/>
  <c r="H34" i="29"/>
  <c r="N34" i="29" s="1"/>
  <c r="F34" i="29"/>
  <c r="T33" i="29"/>
  <c r="H33" i="29"/>
  <c r="N33" i="29" s="1"/>
  <c r="F33" i="29"/>
  <c r="T32" i="29"/>
  <c r="H32" i="29"/>
  <c r="N32" i="29" s="1"/>
  <c r="F32" i="29"/>
  <c r="T31" i="29"/>
  <c r="H31" i="29"/>
  <c r="N31" i="29" s="1"/>
  <c r="F31" i="29"/>
  <c r="T30" i="29"/>
  <c r="H30" i="29"/>
  <c r="N30" i="29" s="1"/>
  <c r="F30" i="29"/>
  <c r="T29" i="29"/>
  <c r="H29" i="29"/>
  <c r="N29" i="29" s="1"/>
  <c r="F29" i="29"/>
  <c r="T28" i="29"/>
  <c r="H28" i="29"/>
  <c r="N28" i="29" s="1"/>
  <c r="F28" i="29"/>
  <c r="T27" i="29"/>
  <c r="H27" i="29"/>
  <c r="N27" i="29" s="1"/>
  <c r="F27" i="29"/>
  <c r="T26" i="29"/>
  <c r="H26" i="29"/>
  <c r="N26" i="29" s="1"/>
  <c r="F26" i="29"/>
  <c r="T25" i="29"/>
  <c r="H25" i="29"/>
  <c r="N25" i="29" s="1"/>
  <c r="F25" i="29"/>
  <c r="T24" i="29"/>
  <c r="H24" i="29"/>
  <c r="N24" i="29" s="1"/>
  <c r="F24" i="29"/>
  <c r="T23" i="29"/>
  <c r="H23" i="29"/>
  <c r="N23" i="29" s="1"/>
  <c r="F23" i="29"/>
  <c r="T22" i="29"/>
  <c r="H22" i="29"/>
  <c r="N22" i="29" s="1"/>
  <c r="F22" i="29"/>
  <c r="T21" i="29"/>
  <c r="H21" i="29"/>
  <c r="N21" i="29" s="1"/>
  <c r="F21" i="29"/>
  <c r="T20" i="29"/>
  <c r="H20" i="29"/>
  <c r="N20" i="29" s="1"/>
  <c r="T19" i="29"/>
  <c r="H19" i="29"/>
  <c r="N19" i="29" s="1"/>
  <c r="F19" i="29"/>
  <c r="T18" i="29"/>
  <c r="H18" i="29"/>
  <c r="N18" i="29" s="1"/>
  <c r="F18" i="29"/>
  <c r="T17" i="29"/>
  <c r="H17" i="29"/>
  <c r="N17" i="29" s="1"/>
  <c r="F17" i="29"/>
  <c r="T16" i="29"/>
  <c r="H16" i="29"/>
  <c r="N16" i="29" s="1"/>
  <c r="F16" i="29"/>
  <c r="T15" i="29"/>
  <c r="H15" i="29"/>
  <c r="N15" i="29" s="1"/>
  <c r="F15" i="29"/>
  <c r="T14" i="29"/>
  <c r="H14" i="29"/>
  <c r="N14" i="29" s="1"/>
  <c r="F14" i="29"/>
  <c r="T13" i="29"/>
  <c r="S44" i="29" s="1"/>
  <c r="S45" i="29" s="1"/>
  <c r="N13" i="29"/>
  <c r="Q44" i="29" s="1"/>
  <c r="AD154" i="26"/>
  <c r="AD14" i="26"/>
  <c r="AD15" i="26"/>
  <c r="AD16" i="26"/>
  <c r="AD17" i="26"/>
  <c r="AD18" i="26"/>
  <c r="AD19" i="26"/>
  <c r="AD20" i="26"/>
  <c r="AD21" i="26"/>
  <c r="AD22" i="26"/>
  <c r="AD23" i="26"/>
  <c r="AD24" i="26"/>
  <c r="AD25" i="26"/>
  <c r="AD26" i="26"/>
  <c r="AD27" i="26"/>
  <c r="AD28" i="26"/>
  <c r="AD29" i="26"/>
  <c r="AD30" i="26"/>
  <c r="AD31" i="26"/>
  <c r="AD32" i="26"/>
  <c r="AD33" i="26"/>
  <c r="AD34" i="26"/>
  <c r="AD35" i="26"/>
  <c r="AD36" i="26"/>
  <c r="AD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154" i="26"/>
  <c r="AC13" i="26"/>
  <c r="AB14" i="26"/>
  <c r="AB15" i="26"/>
  <c r="AB16" i="26"/>
  <c r="AB17" i="26"/>
  <c r="AB18" i="26"/>
  <c r="AB19" i="26"/>
  <c r="AB20" i="26"/>
  <c r="AB21" i="26"/>
  <c r="AB22" i="26"/>
  <c r="AB23" i="26"/>
  <c r="AB24" i="26"/>
  <c r="AB25" i="26"/>
  <c r="AB26" i="26"/>
  <c r="AB27" i="26"/>
  <c r="AB28" i="26"/>
  <c r="AB29" i="26"/>
  <c r="AB30" i="26"/>
  <c r="AB31" i="26"/>
  <c r="AB32" i="26"/>
  <c r="AB33" i="26"/>
  <c r="AB34" i="26"/>
  <c r="AB35" i="26"/>
  <c r="AB36" i="26"/>
  <c r="AB154" i="26"/>
  <c r="AB13" i="26"/>
  <c r="T14" i="26"/>
  <c r="T15" i="26"/>
  <c r="T16" i="26"/>
  <c r="T17" i="26"/>
  <c r="T18" i="26"/>
  <c r="T19" i="26"/>
  <c r="T20" i="26"/>
  <c r="T21" i="26"/>
  <c r="T22" i="26"/>
  <c r="T23" i="26"/>
  <c r="T24" i="26"/>
  <c r="T25" i="26"/>
  <c r="T26" i="26"/>
  <c r="T27" i="26"/>
  <c r="T28" i="26"/>
  <c r="T29" i="26"/>
  <c r="T30" i="26"/>
  <c r="T31" i="26"/>
  <c r="T32" i="26"/>
  <c r="T33" i="26"/>
  <c r="T34" i="26"/>
  <c r="T35" i="26"/>
  <c r="T36" i="26"/>
  <c r="T13" i="26"/>
  <c r="AA14" i="26"/>
  <c r="AA15" i="26"/>
  <c r="AA16" i="26"/>
  <c r="AA17" i="26"/>
  <c r="AA18" i="26"/>
  <c r="AA19" i="26"/>
  <c r="AA20" i="26"/>
  <c r="AA21" i="26"/>
  <c r="AA22" i="26"/>
  <c r="AA23" i="26"/>
  <c r="AA24" i="26"/>
  <c r="AA25" i="26"/>
  <c r="AA26" i="26"/>
  <c r="AA27" i="26"/>
  <c r="AA28" i="26"/>
  <c r="AA29" i="26"/>
  <c r="AA30" i="26"/>
  <c r="AA31" i="26"/>
  <c r="AA32" i="26"/>
  <c r="AA33" i="26"/>
  <c r="AA34" i="26"/>
  <c r="AA35" i="26"/>
  <c r="AA36" i="26"/>
  <c r="AA154" i="26"/>
  <c r="AA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154" i="26"/>
  <c r="Y13" i="26"/>
  <c r="X14" i="26"/>
  <c r="X15" i="26"/>
  <c r="X16" i="26"/>
  <c r="X17" i="26"/>
  <c r="X18" i="26"/>
  <c r="X19" i="26"/>
  <c r="X20" i="26"/>
  <c r="X21" i="26"/>
  <c r="X22" i="26"/>
  <c r="X23" i="26"/>
  <c r="X24" i="26"/>
  <c r="X25" i="26"/>
  <c r="X26" i="26"/>
  <c r="X27" i="26"/>
  <c r="X28" i="26"/>
  <c r="X29" i="26"/>
  <c r="X30" i="26"/>
  <c r="X31" i="26"/>
  <c r="X32" i="26"/>
  <c r="X33" i="26"/>
  <c r="X34" i="26"/>
  <c r="X35" i="26"/>
  <c r="X36" i="26"/>
  <c r="X154" i="26"/>
  <c r="X13" i="26"/>
  <c r="Z14" i="26"/>
  <c r="Z15" i="26"/>
  <c r="Z16" i="26"/>
  <c r="Z17" i="26"/>
  <c r="Z18" i="26"/>
  <c r="Z19" i="26"/>
  <c r="Z20" i="26"/>
  <c r="Z21" i="26"/>
  <c r="Z22" i="26"/>
  <c r="Z23" i="26"/>
  <c r="Z24" i="26"/>
  <c r="Z25" i="26"/>
  <c r="Z26" i="26"/>
  <c r="Z27" i="26"/>
  <c r="Z28" i="26"/>
  <c r="Z29" i="26"/>
  <c r="Z30" i="26"/>
  <c r="Z31" i="26"/>
  <c r="Z32" i="26"/>
  <c r="Z33" i="26"/>
  <c r="Z34" i="26"/>
  <c r="Z35" i="26"/>
  <c r="Z36" i="26"/>
  <c r="Z154" i="26"/>
  <c r="Z13" i="26"/>
  <c r="N13" i="26"/>
  <c r="U13" i="26" s="1"/>
  <c r="F18" i="26"/>
  <c r="F19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H14" i="26"/>
  <c r="N14" i="26" s="1"/>
  <c r="U14" i="26" s="1"/>
  <c r="F14" i="26"/>
  <c r="R160" i="26"/>
  <c r="V15" i="29" l="1"/>
  <c r="W47" i="26"/>
  <c r="W146" i="26"/>
  <c r="V134" i="26"/>
  <c r="W122" i="26"/>
  <c r="W110" i="26"/>
  <c r="W98" i="26"/>
  <c r="V86" i="26"/>
  <c r="W74" i="26"/>
  <c r="W62" i="26"/>
  <c r="W50" i="26"/>
  <c r="W38" i="26"/>
  <c r="V105" i="26"/>
  <c r="W42" i="26"/>
  <c r="V133" i="26"/>
  <c r="W109" i="26"/>
  <c r="V85" i="26"/>
  <c r="W61" i="26"/>
  <c r="W49" i="26"/>
  <c r="V104" i="26"/>
  <c r="W41" i="26"/>
  <c r="V144" i="26"/>
  <c r="V132" i="26"/>
  <c r="W120" i="26"/>
  <c r="V108" i="26"/>
  <c r="W96" i="26"/>
  <c r="V84" i="26"/>
  <c r="V72" i="26"/>
  <c r="W60" i="26"/>
  <c r="W48" i="26"/>
  <c r="W153" i="26"/>
  <c r="W97" i="26"/>
  <c r="W142" i="26"/>
  <c r="V130" i="26"/>
  <c r="V118" i="26"/>
  <c r="V106" i="26"/>
  <c r="V94" i="26"/>
  <c r="V82" i="26"/>
  <c r="V70" i="26"/>
  <c r="W58" i="26"/>
  <c r="V46" i="26"/>
  <c r="W145" i="26"/>
  <c r="V92" i="26"/>
  <c r="V141" i="26"/>
  <c r="V44" i="26"/>
  <c r="W149" i="26"/>
  <c r="W137" i="26"/>
  <c r="W125" i="26"/>
  <c r="V113" i="26"/>
  <c r="W101" i="26"/>
  <c r="W89" i="26"/>
  <c r="W77" i="26"/>
  <c r="W65" i="26"/>
  <c r="V53" i="26"/>
  <c r="W121" i="26"/>
  <c r="V68" i="26"/>
  <c r="V45" i="26"/>
  <c r="W140" i="26"/>
  <c r="W148" i="26"/>
  <c r="W136" i="26"/>
  <c r="V124" i="26"/>
  <c r="W112" i="26"/>
  <c r="V100" i="26"/>
  <c r="W88" i="26"/>
  <c r="V76" i="26"/>
  <c r="V64" i="26"/>
  <c r="W52" i="26"/>
  <c r="V40" i="26"/>
  <c r="V117" i="26"/>
  <c r="V57" i="26"/>
  <c r="W81" i="26"/>
  <c r="V80" i="26"/>
  <c r="V147" i="26"/>
  <c r="V135" i="26"/>
  <c r="W123" i="26"/>
  <c r="V111" i="26"/>
  <c r="V99" i="26"/>
  <c r="V87" i="26"/>
  <c r="V75" i="26"/>
  <c r="W63" i="26"/>
  <c r="V51" i="26"/>
  <c r="V39" i="26"/>
  <c r="V116" i="26"/>
  <c r="W56" i="26"/>
  <c r="V151" i="26"/>
  <c r="W139" i="26"/>
  <c r="W127" i="26"/>
  <c r="V115" i="26"/>
  <c r="V103" i="26"/>
  <c r="V91" i="26"/>
  <c r="V79" i="26"/>
  <c r="V67" i="26"/>
  <c r="V55" i="26"/>
  <c r="W43" i="26"/>
  <c r="V129" i="26"/>
  <c r="V73" i="26"/>
  <c r="W150" i="26"/>
  <c r="W138" i="26"/>
  <c r="W126" i="26"/>
  <c r="V114" i="26"/>
  <c r="W102" i="26"/>
  <c r="V90" i="26"/>
  <c r="V78" i="26"/>
  <c r="W66" i="26"/>
  <c r="W54" i="26"/>
  <c r="V128" i="26"/>
  <c r="V69" i="26"/>
  <c r="W143" i="26"/>
  <c r="V143" i="26"/>
  <c r="W131" i="26"/>
  <c r="V131" i="26"/>
  <c r="W95" i="26"/>
  <c r="V95" i="26"/>
  <c r="W83" i="26"/>
  <c r="W119" i="26"/>
  <c r="V119" i="26"/>
  <c r="V47" i="26"/>
  <c r="W59" i="26"/>
  <c r="V59" i="26"/>
  <c r="W107" i="26"/>
  <c r="V107" i="26"/>
  <c r="V152" i="26"/>
  <c r="W152" i="26"/>
  <c r="W71" i="26"/>
  <c r="V71" i="26"/>
  <c r="V93" i="26"/>
  <c r="W93" i="26"/>
  <c r="V37" i="26"/>
  <c r="W14" i="29"/>
  <c r="W16" i="29"/>
  <c r="W13" i="29"/>
  <c r="V18" i="29"/>
  <c r="V17" i="29"/>
  <c r="W19" i="29"/>
  <c r="V22" i="29"/>
  <c r="W25" i="29"/>
  <c r="V28" i="29"/>
  <c r="W31" i="29"/>
  <c r="V34" i="29"/>
  <c r="W37" i="29"/>
  <c r="W21" i="29"/>
  <c r="V24" i="29"/>
  <c r="W27" i="29"/>
  <c r="V30" i="29"/>
  <c r="V33" i="29"/>
  <c r="W36" i="29"/>
  <c r="V20" i="29"/>
  <c r="V23" i="29"/>
  <c r="W26" i="29"/>
  <c r="V29" i="29"/>
  <c r="V32" i="29"/>
  <c r="W35" i="29"/>
  <c r="W38" i="29"/>
  <c r="Q43" i="29"/>
  <c r="Q45" i="29" s="1"/>
  <c r="W21" i="26"/>
  <c r="W22" i="26"/>
  <c r="W16" i="26"/>
  <c r="W15" i="26"/>
  <c r="W13" i="26"/>
  <c r="W14" i="26"/>
  <c r="W19" i="26"/>
  <c r="W17" i="26"/>
  <c r="V20" i="26"/>
  <c r="W30" i="29" l="1"/>
  <c r="W17" i="29"/>
  <c r="W15" i="29"/>
  <c r="W20" i="29"/>
  <c r="W22" i="29"/>
  <c r="V38" i="29"/>
  <c r="V35" i="29"/>
  <c r="V37" i="29"/>
  <c r="V31" i="29"/>
  <c r="V16" i="29"/>
  <c r="W29" i="29"/>
  <c r="T43" i="29"/>
  <c r="U43" i="29" s="1"/>
  <c r="W18" i="29"/>
  <c r="V36" i="29"/>
  <c r="V14" i="29"/>
  <c r="W33" i="29"/>
  <c r="V60" i="26"/>
  <c r="V122" i="26"/>
  <c r="V49" i="26"/>
  <c r="V58" i="26"/>
  <c r="V109" i="26"/>
  <c r="W111" i="26"/>
  <c r="V97" i="26"/>
  <c r="W99" i="26"/>
  <c r="V77" i="26"/>
  <c r="W70" i="26"/>
  <c r="V146" i="26"/>
  <c r="W84" i="26"/>
  <c r="W133" i="26"/>
  <c r="W100" i="26"/>
  <c r="V153" i="26"/>
  <c r="W72" i="26"/>
  <c r="W134" i="26"/>
  <c r="W104" i="26"/>
  <c r="W132" i="26"/>
  <c r="W80" i="26"/>
  <c r="W124" i="26"/>
  <c r="V56" i="26"/>
  <c r="W106" i="26"/>
  <c r="W144" i="26"/>
  <c r="V41" i="26"/>
  <c r="W86" i="26"/>
  <c r="W117" i="26"/>
  <c r="V50" i="26"/>
  <c r="V137" i="26"/>
  <c r="W151" i="26"/>
  <c r="V142" i="26"/>
  <c r="W85" i="26"/>
  <c r="V98" i="26"/>
  <c r="W51" i="26"/>
  <c r="V149" i="26"/>
  <c r="V61" i="26"/>
  <c r="V140" i="26"/>
  <c r="V48" i="26"/>
  <c r="V110" i="26"/>
  <c r="V43" i="26"/>
  <c r="V62" i="26"/>
  <c r="V101" i="26"/>
  <c r="W82" i="26"/>
  <c r="V81" i="26"/>
  <c r="W147" i="26"/>
  <c r="V120" i="26"/>
  <c r="V138" i="26"/>
  <c r="V38" i="26"/>
  <c r="V136" i="26"/>
  <c r="W118" i="26"/>
  <c r="W113" i="26"/>
  <c r="W105" i="26"/>
  <c r="V112" i="26"/>
  <c r="V125" i="26"/>
  <c r="W39" i="26"/>
  <c r="W130" i="26"/>
  <c r="V96" i="26"/>
  <c r="V42" i="26"/>
  <c r="W45" i="26"/>
  <c r="W135" i="26"/>
  <c r="V74" i="26"/>
  <c r="V139" i="26"/>
  <c r="W108" i="26"/>
  <c r="W73" i="26"/>
  <c r="W94" i="26"/>
  <c r="W141" i="26"/>
  <c r="W53" i="26"/>
  <c r="V66" i="26"/>
  <c r="W40" i="26"/>
  <c r="W92" i="26"/>
  <c r="V54" i="26"/>
  <c r="V145" i="26"/>
  <c r="W46" i="26"/>
  <c r="W44" i="26"/>
  <c r="W57" i="26"/>
  <c r="W128" i="26"/>
  <c r="V63" i="26"/>
  <c r="W91" i="26"/>
  <c r="W67" i="26"/>
  <c r="W68" i="26"/>
  <c r="W55" i="26"/>
  <c r="V52" i="26"/>
  <c r="V121" i="26"/>
  <c r="W69" i="26"/>
  <c r="V148" i="26"/>
  <c r="V89" i="26"/>
  <c r="V65" i="26"/>
  <c r="V88" i="26"/>
  <c r="W116" i="26"/>
  <c r="W78" i="26"/>
  <c r="W76" i="26"/>
  <c r="W75" i="26"/>
  <c r="W87" i="26"/>
  <c r="W90" i="26"/>
  <c r="V123" i="26"/>
  <c r="W64" i="26"/>
  <c r="W79" i="26"/>
  <c r="W103" i="26"/>
  <c r="V127" i="26"/>
  <c r="W115" i="26"/>
  <c r="W114" i="26"/>
  <c r="V102" i="26"/>
  <c r="W129" i="26"/>
  <c r="V150" i="26"/>
  <c r="V126" i="26"/>
  <c r="W37" i="26"/>
  <c r="W23" i="29"/>
  <c r="T44" i="29"/>
  <c r="W34" i="29"/>
  <c r="V19" i="29"/>
  <c r="W24" i="29"/>
  <c r="W32" i="29"/>
  <c r="V21" i="29"/>
  <c r="V13" i="29"/>
  <c r="V25" i="29"/>
  <c r="V26" i="29"/>
  <c r="V27" i="29"/>
  <c r="W28" i="29"/>
  <c r="V21" i="26"/>
  <c r="W20" i="26"/>
  <c r="V17" i="26"/>
  <c r="V16" i="26"/>
  <c r="V19" i="26"/>
  <c r="V22" i="26"/>
  <c r="V15" i="26"/>
  <c r="V14" i="26"/>
  <c r="V13" i="26"/>
  <c r="W18" i="26"/>
  <c r="V18" i="26"/>
  <c r="W23" i="26"/>
  <c r="V23" i="26"/>
  <c r="T45" i="29" l="1"/>
  <c r="V45" i="29" s="1"/>
  <c r="U44" i="29"/>
  <c r="V44" i="29"/>
  <c r="W44" i="29"/>
  <c r="U45" i="29" l="1"/>
  <c r="R161" i="26"/>
  <c r="S160" i="26" l="1"/>
  <c r="S161" i="26" s="1"/>
  <c r="N26" i="26"/>
  <c r="N27" i="26"/>
  <c r="N28" i="26"/>
  <c r="N29" i="26"/>
  <c r="N30" i="26"/>
  <c r="N31" i="26"/>
  <c r="N32" i="26"/>
  <c r="N33" i="26"/>
  <c r="N34" i="26"/>
  <c r="N35" i="26"/>
  <c r="N36" i="26"/>
  <c r="N154" i="26"/>
  <c r="N24" i="26"/>
  <c r="N25" i="26"/>
  <c r="V154" i="26" l="1"/>
  <c r="Q159" i="26"/>
  <c r="V26" i="26"/>
  <c r="V25" i="26"/>
  <c r="V27" i="26"/>
  <c r="V31" i="26" l="1"/>
  <c r="W31" i="26"/>
  <c r="W24" i="26"/>
  <c r="V24" i="26"/>
  <c r="V35" i="26"/>
  <c r="W35" i="26"/>
  <c r="V30" i="26"/>
  <c r="W30" i="26"/>
  <c r="V32" i="26"/>
  <c r="W32" i="26"/>
  <c r="V33" i="26"/>
  <c r="W33" i="26"/>
  <c r="V28" i="26"/>
  <c r="W28" i="26"/>
  <c r="V36" i="26"/>
  <c r="W36" i="26"/>
  <c r="V34" i="26"/>
  <c r="W34" i="26"/>
  <c r="V29" i="26"/>
  <c r="W29" i="26"/>
  <c r="Q160" i="26"/>
  <c r="Q161" i="26" s="1"/>
  <c r="W25" i="26"/>
  <c r="W154" i="26"/>
  <c r="W27" i="26"/>
  <c r="W26" i="26"/>
  <c r="T159" i="26" l="1"/>
  <c r="U159" i="26" s="1"/>
  <c r="T160" i="26"/>
  <c r="V160" i="26" l="1"/>
  <c r="U160" i="26"/>
  <c r="W160" i="26"/>
  <c r="T161" i="26"/>
  <c r="V161" i="26" l="1"/>
  <c r="U161" i="26"/>
</calcChain>
</file>

<file path=xl/sharedStrings.xml><?xml version="1.0" encoding="utf-8"?>
<sst xmlns="http://schemas.openxmlformats.org/spreadsheetml/2006/main" count="441" uniqueCount="106">
  <si>
    <t xml:space="preserve"> </t>
  </si>
  <si>
    <t>:</t>
  </si>
  <si>
    <t>Vessel</t>
  </si>
  <si>
    <t xml:space="preserve">A </t>
  </si>
  <si>
    <t xml:space="preserve">B </t>
  </si>
  <si>
    <t xml:space="preserve">C </t>
  </si>
  <si>
    <t>(kg)</t>
  </si>
  <si>
    <t>(g)</t>
  </si>
  <si>
    <r>
      <t>CO</t>
    </r>
    <r>
      <rPr>
        <b/>
        <vertAlign val="subscript"/>
        <sz val="11"/>
        <color rgb="FF002060"/>
        <rFont val="Arial"/>
        <family val="2"/>
      </rPr>
      <t>2</t>
    </r>
    <r>
      <rPr>
        <b/>
        <sz val="11"/>
        <color rgb="FF002060"/>
        <rFont val="Arial"/>
        <family val="2"/>
      </rPr>
      <t xml:space="preserve"> footprint</t>
    </r>
  </si>
  <si>
    <t>#</t>
  </si>
  <si>
    <t>Lijst emissiefactoren | CO2 emissiefactoren</t>
  </si>
  <si>
    <t>Instrumenten | CO2 emissiefactoren</t>
  </si>
  <si>
    <t>D</t>
  </si>
  <si>
    <t>E</t>
  </si>
  <si>
    <t>Captain</t>
  </si>
  <si>
    <t>ENI</t>
  </si>
  <si>
    <t>*</t>
  </si>
  <si>
    <t>x km</t>
  </si>
  <si>
    <t>D x E</t>
  </si>
  <si>
    <t>A + B - C</t>
  </si>
  <si>
    <t>Kilometers</t>
  </si>
  <si>
    <r>
      <t>Green Award CO</t>
    </r>
    <r>
      <rPr>
        <b/>
        <vertAlign val="subscript"/>
        <sz val="14"/>
        <color rgb="FF002060"/>
        <rFont val="Arial Nova"/>
        <family val="2"/>
      </rPr>
      <t>2</t>
    </r>
    <r>
      <rPr>
        <b/>
        <sz val="14"/>
        <color rgb="FF002060"/>
        <rFont val="Arial Nova"/>
        <family val="2"/>
      </rPr>
      <t xml:space="preserve"> Calculatie</t>
    </r>
  </si>
  <si>
    <t>Schip</t>
  </si>
  <si>
    <t>Periode</t>
  </si>
  <si>
    <t>Brandstof</t>
  </si>
  <si>
    <t>Reis</t>
  </si>
  <si>
    <t>Brandstof in liters</t>
  </si>
  <si>
    <t>Transportprestatie</t>
  </si>
  <si>
    <t>Datum</t>
  </si>
  <si>
    <t>Vertrek</t>
  </si>
  <si>
    <t>Aankomst</t>
  </si>
  <si>
    <t>Inhoud bunkers</t>
  </si>
  <si>
    <t>start reis</t>
  </si>
  <si>
    <t>Gebunkerd</t>
  </si>
  <si>
    <t>tijdens reis</t>
  </si>
  <si>
    <t>einde reis</t>
  </si>
  <si>
    <t xml:space="preserve">Verbruik </t>
  </si>
  <si>
    <t>leeg</t>
  </si>
  <si>
    <t xml:space="preserve"> geladen</t>
  </si>
  <si>
    <t>Tonnen</t>
  </si>
  <si>
    <t>(tkm)</t>
  </si>
  <si>
    <t>Leeg</t>
  </si>
  <si>
    <t>kilometer</t>
  </si>
  <si>
    <t>Per</t>
  </si>
  <si>
    <t>reis</t>
  </si>
  <si>
    <t xml:space="preserve">Per </t>
  </si>
  <si>
    <t>ton-</t>
  </si>
  <si>
    <t>Geladen</t>
  </si>
  <si>
    <t>Vervoerde</t>
  </si>
  <si>
    <r>
      <t>CO</t>
    </r>
    <r>
      <rPr>
        <b/>
        <vertAlign val="subscript"/>
        <sz val="9"/>
        <color rgb="FF002060"/>
        <rFont val="Arial"/>
        <family val="2"/>
      </rPr>
      <t>2</t>
    </r>
    <r>
      <rPr>
        <b/>
        <sz val="9"/>
        <color rgb="FF002060"/>
        <rFont val="Arial"/>
        <family val="2"/>
      </rPr>
      <t>-emissie</t>
    </r>
  </si>
  <si>
    <t>Reizen</t>
  </si>
  <si>
    <t>SAMENVATTING</t>
  </si>
  <si>
    <t xml:space="preserve">Leeg  </t>
  </si>
  <si>
    <t xml:space="preserve">Geladen  </t>
  </si>
  <si>
    <t xml:space="preserve">Alle  </t>
  </si>
  <si>
    <t>ton (kg)</t>
  </si>
  <si>
    <t xml:space="preserve">vervoerde </t>
  </si>
  <si>
    <t>Dormagen</t>
  </si>
  <si>
    <t>x</t>
  </si>
  <si>
    <t>OPMERKINGEN</t>
  </si>
  <si>
    <t xml:space="preserve">Afstand </t>
  </si>
  <si>
    <t xml:space="preserve">Vervoerde </t>
  </si>
  <si>
    <t xml:space="preserve">Ton- </t>
  </si>
  <si>
    <t xml:space="preserve">(km) </t>
  </si>
  <si>
    <t xml:space="preserve">(liters) </t>
  </si>
  <si>
    <t xml:space="preserve">tonnen </t>
  </si>
  <si>
    <t xml:space="preserve">kilometers </t>
  </si>
  <si>
    <t xml:space="preserve">kg per vv ton </t>
  </si>
  <si>
    <t>&lt;&lt;Invullen&gt;&gt;</t>
  </si>
  <si>
    <t>&lt;&lt;Automatisch, behalve eerste&gt;&gt;</t>
  </si>
  <si>
    <t>&lt;&lt;Automatisch&gt;&gt;</t>
  </si>
  <si>
    <t xml:space="preserve">&lt;&lt;Selecteren&gt;&gt; </t>
  </si>
  <si>
    <t>F</t>
  </si>
  <si>
    <t>H</t>
  </si>
  <si>
    <t>N</t>
  </si>
  <si>
    <t>R</t>
  </si>
  <si>
    <t>S</t>
  </si>
  <si>
    <t>T</t>
  </si>
  <si>
    <t>u</t>
  </si>
  <si>
    <t xml:space="preserve">kg </t>
  </si>
  <si>
    <t xml:space="preserve">kg/km </t>
  </si>
  <si>
    <t xml:space="preserve">gram/tkm </t>
  </si>
  <si>
    <r>
      <t>Voor</t>
    </r>
    <r>
      <rPr>
        <b/>
        <sz val="9"/>
        <color rgb="FF002060"/>
        <rFont val="Arial"/>
        <family val="2"/>
      </rPr>
      <t xml:space="preserve"> lege </t>
    </r>
    <r>
      <rPr>
        <sz val="9"/>
        <color rgb="FF002060"/>
        <rFont val="Arial"/>
        <family val="2"/>
      </rPr>
      <t>reizen: totale uitstoot in kg en per kilogram per kilometer</t>
    </r>
  </si>
  <si>
    <r>
      <t xml:space="preserve">Voor </t>
    </r>
    <r>
      <rPr>
        <b/>
        <sz val="9"/>
        <color rgb="FF002060"/>
        <rFont val="Arial"/>
        <family val="2"/>
      </rPr>
      <t>geladen</t>
    </r>
    <r>
      <rPr>
        <sz val="9"/>
        <color rgb="FF002060"/>
        <rFont val="Arial"/>
        <family val="2"/>
      </rPr>
      <t xml:space="preserve"> reizen: totale uitstoot in kg, per kilometer, per vervoerde ton, per tonkilometer</t>
    </r>
  </si>
  <si>
    <t xml:space="preserve"> Type</t>
  </si>
  <si>
    <r>
      <t xml:space="preserve">Voor </t>
    </r>
    <r>
      <rPr>
        <b/>
        <sz val="9"/>
        <color rgb="FF002060"/>
        <rFont val="Arial"/>
        <family val="2"/>
      </rPr>
      <t xml:space="preserve">alle </t>
    </r>
    <r>
      <rPr>
        <sz val="9"/>
        <color rgb="FF002060"/>
        <rFont val="Arial"/>
        <family val="2"/>
      </rPr>
      <t xml:space="preserve">reizen (totaal): exclusief tonkilometers, want je kunt de lege kilometers niet optellen bij de geladen kilometers en deze omzetten in tonkilometers. Je krijgt dan: hoe meer lege kilometers, hoe lager de uitstoot per tkm. Dit kan niet de bedoeling zijn en werkt in feite leegvaart kilometers in de hand.  </t>
    </r>
  </si>
  <si>
    <t>Deze berekening is een eerste stap opm het bewustzijn te vergroten. Het stellen van doelen kan een volgende stap zijn.</t>
  </si>
  <si>
    <t>n.v.t.</t>
  </si>
  <si>
    <t>n.v.t</t>
  </si>
  <si>
    <t>Deze berekening is een eerste stap om het bewustzijn te vergroten. Het stellen van doelen kan een volgende stap zijn.</t>
  </si>
  <si>
    <t xml:space="preserve">  </t>
  </si>
  <si>
    <t>Diesel (B0 blend)</t>
  </si>
  <si>
    <t>Diesel (B7 blend)</t>
  </si>
  <si>
    <t>Biodiesel (FAME)</t>
  </si>
  <si>
    <t>Biodiesel (GTL)</t>
  </si>
  <si>
    <t>HVO 20</t>
  </si>
  <si>
    <t>Natural Gas</t>
  </si>
  <si>
    <t>Natural Gas (BIO)</t>
  </si>
  <si>
    <t>Biodiesel (HVO 100)</t>
  </si>
  <si>
    <t xml:space="preserve">Uitstoot  </t>
  </si>
  <si>
    <t>kies de brandstof</t>
  </si>
  <si>
    <t>in kg CO2</t>
  </si>
  <si>
    <t>per liter (ttw)</t>
  </si>
  <si>
    <t>Emissiefactor</t>
  </si>
  <si>
    <t xml:space="preserve">Alle 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</si>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</sst>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_ * #,##0.0_ ;_ * \-#,##0.0_ ;_ * &quot;-&quot;??_ ;_ @_ "/>
    <numFmt numFmtId="168" formatCode="#,##0;\-0;;@"/>
    <numFmt numFmtId="169" formatCode="#,##0.000"/>
  </numFmts>
  <fonts count="4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u/>
      <sz val="10"/>
      <color theme="10"/>
      <name val="Arial"/>
      <family val="2"/>
    </font>
    <font>
      <b/>
      <sz val="11"/>
      <color rgb="FF002060"/>
      <name val="Arial"/>
      <family val="2"/>
    </font>
    <font>
      <b/>
      <vertAlign val="subscript"/>
      <sz val="11"/>
      <color rgb="FF002060"/>
      <name val="Arial"/>
      <family val="2"/>
    </font>
    <font>
      <sz val="8"/>
      <color rgb="FF002060"/>
      <name val="Arial"/>
      <family val="2"/>
    </font>
    <font>
      <b/>
      <sz val="9"/>
      <color rgb="FF002060"/>
      <name val="Arial"/>
      <family val="2"/>
    </font>
    <font>
      <sz val="11"/>
      <color rgb="FF002060"/>
      <name val="Arial"/>
      <family val="2"/>
    </font>
    <font>
      <b/>
      <sz val="10"/>
      <color theme="0" tint="-0.499984740745262"/>
      <name val="Arial"/>
      <family val="2"/>
    </font>
    <font>
      <b/>
      <sz val="14"/>
      <color rgb="FF002060"/>
      <name val="Arial Nova"/>
      <family val="2"/>
    </font>
    <font>
      <b/>
      <vertAlign val="subscript"/>
      <sz val="14"/>
      <color rgb="FF002060"/>
      <name val="Arial Nova"/>
      <family val="2"/>
    </font>
    <font>
      <sz val="9"/>
      <color rgb="FF002060"/>
      <name val="Arial"/>
      <family val="2"/>
    </font>
    <font>
      <b/>
      <sz val="9"/>
      <color theme="0" tint="-0.499984740745262"/>
      <name val="Arial"/>
      <family val="2"/>
    </font>
    <font>
      <sz val="10"/>
      <name val="Arial"/>
      <family val="2"/>
    </font>
    <font>
      <b/>
      <vertAlign val="subscript"/>
      <sz val="9"/>
      <color rgb="FF002060"/>
      <name val="Arial"/>
      <family val="2"/>
    </font>
    <font>
      <b/>
      <sz val="10"/>
      <color rgb="FFB0BB17"/>
      <name val="Arial"/>
      <family val="2"/>
    </font>
    <font>
      <sz val="10"/>
      <color rgb="FF001F60"/>
      <name val="Arial"/>
      <family val="2"/>
    </font>
    <font>
      <sz val="8"/>
      <color rgb="FFFF0000"/>
      <name val="Arial"/>
      <family val="2"/>
    </font>
    <font>
      <sz val="8"/>
      <color rgb="FF00008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B0BB17"/>
      </left>
      <right style="hair">
        <color indexed="64"/>
      </right>
      <top style="medium">
        <color rgb="FFB0BB17"/>
      </top>
      <bottom/>
      <diagonal/>
    </border>
    <border>
      <left style="hair">
        <color rgb="FFB0BB17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B0BB17"/>
      </top>
      <bottom/>
      <diagonal/>
    </border>
    <border>
      <left style="hair">
        <color rgb="FFB0BB17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rgb="FFB0BB17"/>
      </left>
      <right/>
      <top style="medium">
        <color rgb="FFB0BB17"/>
      </top>
      <bottom/>
      <diagonal/>
    </border>
    <border>
      <left/>
      <right/>
      <top style="medium">
        <color rgb="FFB0BB17"/>
      </top>
      <bottom/>
      <diagonal/>
    </border>
    <border>
      <left style="hair">
        <color indexed="64"/>
      </left>
      <right/>
      <top style="medium">
        <color rgb="FFB0BB17"/>
      </top>
      <bottom style="hair">
        <color indexed="64"/>
      </bottom>
      <diagonal/>
    </border>
    <border>
      <left/>
      <right/>
      <top style="medium">
        <color rgb="FFB0BB17"/>
      </top>
      <bottom style="hair">
        <color indexed="64"/>
      </bottom>
      <diagonal/>
    </border>
    <border>
      <left/>
      <right style="medium">
        <color rgb="FFB0BB17"/>
      </right>
      <top style="medium">
        <color rgb="FFB0BB17"/>
      </top>
      <bottom style="hair">
        <color indexed="64"/>
      </bottom>
      <diagonal/>
    </border>
    <border>
      <left/>
      <right style="medium">
        <color rgb="FFB0BB17"/>
      </right>
      <top/>
      <bottom/>
      <diagonal/>
    </border>
    <border>
      <left style="medium">
        <color rgb="FFB0BB17"/>
      </left>
      <right/>
      <top style="thin">
        <color indexed="64"/>
      </top>
      <bottom style="medium">
        <color rgb="FFB0BB17"/>
      </bottom>
      <diagonal/>
    </border>
    <border>
      <left/>
      <right/>
      <top style="thin">
        <color indexed="64"/>
      </top>
      <bottom style="medium">
        <color rgb="FFB0BB17"/>
      </bottom>
      <diagonal/>
    </border>
    <border>
      <left/>
      <right style="hair">
        <color rgb="FFB0BB17"/>
      </right>
      <top style="thin">
        <color indexed="64"/>
      </top>
      <bottom style="medium">
        <color rgb="FFB0BB17"/>
      </bottom>
      <diagonal/>
    </border>
    <border>
      <left style="hair">
        <color rgb="FFB0BB17"/>
      </left>
      <right/>
      <top style="thin">
        <color indexed="64"/>
      </top>
      <bottom style="medium">
        <color rgb="FFB0BB17"/>
      </bottom>
      <diagonal/>
    </border>
    <border>
      <left style="hair">
        <color rgb="FFB0BB17"/>
      </left>
      <right style="hair">
        <color indexed="64"/>
      </right>
      <top style="thin">
        <color indexed="64"/>
      </top>
      <bottom style="medium">
        <color rgb="FFB0BB17"/>
      </bottom>
      <diagonal/>
    </border>
    <border>
      <left/>
      <right style="medium">
        <color rgb="FFB0BB17"/>
      </right>
      <top style="thin">
        <color indexed="64"/>
      </top>
      <bottom style="medium">
        <color rgb="FFB0BB17"/>
      </bottom>
      <diagonal/>
    </border>
    <border>
      <left/>
      <right style="medium">
        <color rgb="FFB0BB17"/>
      </right>
      <top/>
      <bottom style="thin">
        <color indexed="64"/>
      </bottom>
      <diagonal/>
    </border>
    <border>
      <left style="medium">
        <color rgb="FFB0BB17"/>
      </left>
      <right/>
      <top/>
      <bottom style="thin">
        <color indexed="64"/>
      </bottom>
      <diagonal/>
    </border>
    <border>
      <left/>
      <right style="hair">
        <color rgb="FFB0BB17"/>
      </right>
      <top style="medium">
        <color rgb="FFB0BB17"/>
      </top>
      <bottom/>
      <diagonal/>
    </border>
    <border>
      <left/>
      <right style="hair">
        <color rgb="FFB0BB17"/>
      </right>
      <top/>
      <bottom style="thin">
        <color indexed="64"/>
      </bottom>
      <diagonal/>
    </border>
    <border>
      <left style="medium">
        <color rgb="FFB0BB17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rgb="FFB0BB17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rgb="FFB0BB17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rgb="FFB0BB17"/>
      </top>
      <bottom/>
      <diagonal/>
    </border>
    <border>
      <left/>
      <right style="hair">
        <color indexed="64"/>
      </right>
      <top style="thin">
        <color indexed="64"/>
      </top>
      <bottom style="medium">
        <color rgb="FFB0BB17"/>
      </bottom>
      <diagonal/>
    </border>
    <border>
      <left style="medium">
        <color rgb="FFB0BB17"/>
      </left>
      <right style="hair">
        <color indexed="64"/>
      </right>
      <top style="medium">
        <color rgb="FFB0BB17"/>
      </top>
      <bottom/>
      <diagonal/>
    </border>
    <border>
      <left style="medium">
        <color rgb="FFB0BB17"/>
      </left>
      <right style="hair">
        <color indexed="64"/>
      </right>
      <top/>
      <bottom style="thin">
        <color indexed="64"/>
      </bottom>
      <diagonal/>
    </border>
    <border>
      <left style="medium">
        <color rgb="FFB0BB17"/>
      </left>
      <right style="hair">
        <color indexed="64"/>
      </right>
      <top/>
      <bottom/>
      <diagonal/>
    </border>
    <border>
      <left style="hair">
        <color indexed="64"/>
      </left>
      <right style="medium">
        <color rgb="FFB0BB17"/>
      </right>
      <top/>
      <bottom/>
      <diagonal/>
    </border>
    <border>
      <left style="medium">
        <color rgb="FFB0BB17"/>
      </left>
      <right style="hair">
        <color indexed="64"/>
      </right>
      <top style="thin">
        <color indexed="64"/>
      </top>
      <bottom style="medium">
        <color rgb="FFB0BB17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2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64">
    <xf numFmtId="0" fontId="0" fillId="0" borderId="0" xfId="0"/>
    <xf numFmtId="0" fontId="21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vertical="center"/>
    </xf>
    <xf numFmtId="0" fontId="21" fillId="24" borderId="0" xfId="0" applyFont="1" applyFill="1"/>
    <xf numFmtId="0" fontId="21" fillId="2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3" fillId="24" borderId="0" xfId="0" applyFont="1" applyFill="1" applyAlignment="1">
      <alignment vertical="center"/>
    </xf>
    <xf numFmtId="0" fontId="21" fillId="24" borderId="0" xfId="0" applyFont="1" applyFill="1" applyAlignment="1">
      <alignment horizontal="left" vertical="center"/>
    </xf>
    <xf numFmtId="0" fontId="22" fillId="24" borderId="0" xfId="43" applyFill="1"/>
    <xf numFmtId="0" fontId="27" fillId="24" borderId="0" xfId="0" applyFont="1" applyFill="1" applyAlignment="1">
      <alignment vertical="center"/>
    </xf>
    <xf numFmtId="0" fontId="22" fillId="24" borderId="0" xfId="43" applyFill="1" applyAlignment="1"/>
    <xf numFmtId="0" fontId="20" fillId="24" borderId="0" xfId="0" applyFont="1" applyFill="1" applyAlignment="1">
      <alignment vertical="center"/>
    </xf>
    <xf numFmtId="0" fontId="23" fillId="24" borderId="0" xfId="0" applyFont="1" applyFill="1" applyAlignment="1">
      <alignment horizontal="left" vertical="center" indent="1"/>
    </xf>
    <xf numFmtId="0" fontId="20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vertical="top"/>
    </xf>
    <xf numFmtId="0" fontId="21" fillId="0" borderId="0" xfId="0" applyFont="1" applyAlignment="1">
      <alignment vertical="top"/>
    </xf>
    <xf numFmtId="165" fontId="21" fillId="28" borderId="16" xfId="0" applyNumberFormat="1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/>
    </xf>
    <xf numFmtId="0" fontId="21" fillId="24" borderId="20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165" fontId="21" fillId="28" borderId="25" xfId="0" applyNumberFormat="1" applyFont="1" applyFill="1" applyBorder="1" applyAlignment="1">
      <alignment horizontal="center" vertical="center"/>
    </xf>
    <xf numFmtId="3" fontId="21" fillId="28" borderId="20" xfId="0" applyNumberFormat="1" applyFont="1" applyFill="1" applyBorder="1" applyAlignment="1">
      <alignment horizontal="center" vertical="center"/>
    </xf>
    <xf numFmtId="3" fontId="21" fillId="28" borderId="24" xfId="0" applyNumberFormat="1" applyFont="1" applyFill="1" applyBorder="1" applyAlignment="1">
      <alignment horizontal="center" vertical="center"/>
    </xf>
    <xf numFmtId="0" fontId="20" fillId="27" borderId="10" xfId="0" applyFont="1" applyFill="1" applyBorder="1" applyAlignment="1">
      <alignment horizontal="center" vertical="center"/>
    </xf>
    <xf numFmtId="0" fontId="25" fillId="26" borderId="33" xfId="0" applyFont="1" applyFill="1" applyBorder="1" applyAlignment="1">
      <alignment horizontal="center" vertical="center"/>
    </xf>
    <xf numFmtId="3" fontId="21" fillId="26" borderId="28" xfId="0" applyNumberFormat="1" applyFont="1" applyFill="1" applyBorder="1" applyAlignment="1">
      <alignment horizontal="center" vertical="center"/>
    </xf>
    <xf numFmtId="0" fontId="21" fillId="24" borderId="34" xfId="0" applyFont="1" applyFill="1" applyBorder="1" applyAlignment="1">
      <alignment horizontal="center" vertical="center"/>
    </xf>
    <xf numFmtId="0" fontId="21" fillId="24" borderId="28" xfId="0" applyFont="1" applyFill="1" applyBorder="1" applyAlignment="1">
      <alignment horizontal="center" vertical="center"/>
    </xf>
    <xf numFmtId="3" fontId="21" fillId="26" borderId="36" xfId="0" applyNumberFormat="1" applyFont="1" applyFill="1" applyBorder="1" applyAlignment="1">
      <alignment horizontal="center" vertical="center"/>
    </xf>
    <xf numFmtId="165" fontId="21" fillId="28" borderId="23" xfId="0" applyNumberFormat="1" applyFont="1" applyFill="1" applyBorder="1" applyAlignment="1">
      <alignment horizontal="center" vertical="center"/>
    </xf>
    <xf numFmtId="165" fontId="21" fillId="28" borderId="31" xfId="0" applyNumberFormat="1" applyFont="1" applyFill="1" applyBorder="1" applyAlignment="1">
      <alignment horizontal="center" vertical="center"/>
    </xf>
    <xf numFmtId="0" fontId="35" fillId="24" borderId="0" xfId="0" applyFont="1" applyFill="1" applyAlignment="1">
      <alignment horizontal="center" vertical="top"/>
    </xf>
    <xf numFmtId="167" fontId="31" fillId="24" borderId="0" xfId="44" applyNumberFormat="1" applyFont="1" applyFill="1" applyBorder="1" applyAlignment="1">
      <alignment horizontal="center" vertical="center"/>
    </xf>
    <xf numFmtId="166" fontId="31" fillId="24" borderId="0" xfId="44" applyNumberFormat="1" applyFont="1" applyFill="1" applyBorder="1" applyAlignment="1">
      <alignment horizontal="center" vertical="center"/>
    </xf>
    <xf numFmtId="166" fontId="31" fillId="24" borderId="0" xfId="44" applyNumberFormat="1" applyFont="1" applyFill="1" applyBorder="1" applyAlignment="1">
      <alignment horizontal="left" vertical="center" indent="2"/>
    </xf>
    <xf numFmtId="0" fontId="31" fillId="24" borderId="0" xfId="0" applyFont="1" applyFill="1" applyAlignment="1">
      <alignment horizontal="center" vertical="center"/>
    </xf>
    <xf numFmtId="166" fontId="31" fillId="25" borderId="0" xfId="44" applyNumberFormat="1" applyFont="1" applyFill="1" applyBorder="1" applyAlignment="1">
      <alignment horizontal="right" vertical="center"/>
    </xf>
    <xf numFmtId="166" fontId="31" fillId="24" borderId="0" xfId="44" applyNumberFormat="1" applyFont="1" applyFill="1" applyBorder="1" applyAlignment="1">
      <alignment horizontal="right" vertical="center"/>
    </xf>
    <xf numFmtId="3" fontId="21" fillId="26" borderId="42" xfId="0" applyNumberFormat="1" applyFont="1" applyFill="1" applyBorder="1" applyAlignment="1">
      <alignment horizontal="center" vertical="center"/>
    </xf>
    <xf numFmtId="0" fontId="21" fillId="24" borderId="29" xfId="0" applyFont="1" applyFill="1" applyBorder="1" applyAlignment="1">
      <alignment horizontal="center" vertical="center"/>
    </xf>
    <xf numFmtId="3" fontId="21" fillId="28" borderId="34" xfId="0" applyNumberFormat="1" applyFont="1" applyFill="1" applyBorder="1" applyAlignment="1">
      <alignment horizontal="center" vertical="center"/>
    </xf>
    <xf numFmtId="165" fontId="21" fillId="28" borderId="35" xfId="0" applyNumberFormat="1" applyFont="1" applyFill="1" applyBorder="1" applyAlignment="1">
      <alignment horizontal="center" vertical="center"/>
    </xf>
    <xf numFmtId="165" fontId="21" fillId="28" borderId="36" xfId="0" applyNumberFormat="1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42" xfId="0" applyFont="1" applyFill="1" applyBorder="1" applyAlignment="1">
      <alignment horizontal="center" vertical="center"/>
    </xf>
    <xf numFmtId="168" fontId="36" fillId="27" borderId="21" xfId="44" applyNumberFormat="1" applyFont="1" applyFill="1" applyBorder="1" applyAlignment="1" applyProtection="1">
      <alignment horizontal="center" vertical="center"/>
      <protection hidden="1"/>
    </xf>
    <xf numFmtId="168" fontId="36" fillId="27" borderId="20" xfId="44" applyNumberFormat="1" applyFont="1" applyFill="1" applyBorder="1" applyAlignment="1" applyProtection="1">
      <alignment horizontal="center" vertical="center"/>
      <protection hidden="1"/>
    </xf>
    <xf numFmtId="168" fontId="36" fillId="27" borderId="22" xfId="44" applyNumberFormat="1" applyFont="1" applyFill="1" applyBorder="1" applyAlignment="1" applyProtection="1">
      <alignment horizontal="center" vertical="center"/>
      <protection hidden="1"/>
    </xf>
    <xf numFmtId="168" fontId="36" fillId="27" borderId="16" xfId="44" applyNumberFormat="1" applyFont="1" applyFill="1" applyBorder="1" applyAlignment="1" applyProtection="1">
      <alignment horizontal="center" vertical="center"/>
      <protection hidden="1"/>
    </xf>
    <xf numFmtId="166" fontId="31" fillId="24" borderId="45" xfId="44" applyNumberFormat="1" applyFont="1" applyFill="1" applyBorder="1" applyAlignment="1">
      <alignment horizontal="center" vertical="center"/>
    </xf>
    <xf numFmtId="166" fontId="31" fillId="24" borderId="47" xfId="44" applyNumberFormat="1" applyFont="1" applyFill="1" applyBorder="1" applyAlignment="1">
      <alignment horizontal="center" vertical="center"/>
    </xf>
    <xf numFmtId="166" fontId="31" fillId="24" borderId="37" xfId="44" applyNumberFormat="1" applyFont="1" applyFill="1" applyBorder="1" applyAlignment="1">
      <alignment horizontal="center" vertical="center"/>
    </xf>
    <xf numFmtId="166" fontId="31" fillId="25" borderId="52" xfId="44" applyNumberFormat="1" applyFont="1" applyFill="1" applyBorder="1" applyAlignment="1">
      <alignment horizontal="right" vertical="center"/>
    </xf>
    <xf numFmtId="0" fontId="26" fillId="24" borderId="54" xfId="0" applyFont="1" applyFill="1" applyBorder="1" applyAlignment="1">
      <alignment horizontal="right"/>
    </xf>
    <xf numFmtId="166" fontId="31" fillId="25" borderId="58" xfId="44" applyNumberFormat="1" applyFont="1" applyFill="1" applyBorder="1" applyAlignment="1">
      <alignment horizontal="right" vertical="center"/>
    </xf>
    <xf numFmtId="166" fontId="31" fillId="24" borderId="61" xfId="44" applyNumberFormat="1" applyFont="1" applyFill="1" applyBorder="1" applyAlignment="1">
      <alignment horizontal="right" vertical="center"/>
    </xf>
    <xf numFmtId="166" fontId="31" fillId="24" borderId="62" xfId="44" applyNumberFormat="1" applyFont="1" applyFill="1" applyBorder="1" applyAlignment="1">
      <alignment horizontal="center" vertical="center"/>
    </xf>
    <xf numFmtId="166" fontId="31" fillId="25" borderId="64" xfId="44" applyNumberFormat="1" applyFont="1" applyFill="1" applyBorder="1" applyAlignment="1">
      <alignment horizontal="right" vertical="center"/>
    </xf>
    <xf numFmtId="0" fontId="26" fillId="24" borderId="11" xfId="0" applyFont="1" applyFill="1" applyBorder="1" applyAlignment="1">
      <alignment horizontal="right" vertical="top"/>
    </xf>
    <xf numFmtId="3" fontId="26" fillId="24" borderId="65" xfId="44" applyNumberFormat="1" applyFont="1" applyFill="1" applyBorder="1" applyAlignment="1">
      <alignment horizontal="right" vertical="center"/>
    </xf>
    <xf numFmtId="3" fontId="21" fillId="27" borderId="28" xfId="44" applyNumberFormat="1" applyFont="1" applyFill="1" applyBorder="1" applyAlignment="1">
      <alignment horizontal="center" vertical="center"/>
    </xf>
    <xf numFmtId="168" fontId="36" fillId="27" borderId="24" xfId="44" applyNumberFormat="1" applyFont="1" applyFill="1" applyBorder="1" applyAlignment="1" applyProtection="1">
      <alignment horizontal="center" vertical="center"/>
      <protection hidden="1"/>
    </xf>
    <xf numFmtId="168" fontId="36" fillId="27" borderId="25" xfId="44" applyNumberFormat="1" applyFont="1" applyFill="1" applyBorder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1" fillId="24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166" fontId="21" fillId="0" borderId="0" xfId="44" applyNumberFormat="1" applyFont="1" applyAlignment="1" applyProtection="1">
      <alignment horizontal="center"/>
      <protection hidden="1"/>
    </xf>
    <xf numFmtId="0" fontId="22" fillId="24" borderId="0" xfId="43" applyFill="1" applyAlignment="1" applyProtection="1">
      <protection hidden="1"/>
    </xf>
    <xf numFmtId="0" fontId="22" fillId="24" borderId="0" xfId="43" applyFill="1" applyAlignment="1" applyProtection="1">
      <alignment horizontal="left"/>
      <protection hidden="1"/>
    </xf>
    <xf numFmtId="0" fontId="26" fillId="24" borderId="72" xfId="0" applyFont="1" applyFill="1" applyBorder="1" applyAlignment="1">
      <alignment horizontal="right" vertical="center"/>
    </xf>
    <xf numFmtId="3" fontId="26" fillId="24" borderId="72" xfId="44" applyNumberFormat="1" applyFont="1" applyFill="1" applyBorder="1" applyAlignment="1">
      <alignment horizontal="right" vertical="center"/>
    </xf>
    <xf numFmtId="0" fontId="26" fillId="24" borderId="44" xfId="0" applyFont="1" applyFill="1" applyBorder="1" applyAlignment="1">
      <alignment horizontal="right"/>
    </xf>
    <xf numFmtId="0" fontId="26" fillId="24" borderId="45" xfId="0" applyFont="1" applyFill="1" applyBorder="1" applyAlignment="1">
      <alignment horizontal="right" vertical="top"/>
    </xf>
    <xf numFmtId="0" fontId="26" fillId="24" borderId="46" xfId="0" applyFont="1" applyFill="1" applyBorder="1" applyAlignment="1">
      <alignment horizontal="right"/>
    </xf>
    <xf numFmtId="0" fontId="26" fillId="24" borderId="73" xfId="0" applyFont="1" applyFill="1" applyBorder="1" applyAlignment="1">
      <alignment horizontal="right" vertical="top"/>
    </xf>
    <xf numFmtId="166" fontId="31" fillId="25" borderId="37" xfId="44" applyNumberFormat="1" applyFont="1" applyFill="1" applyBorder="1" applyAlignment="1">
      <alignment horizontal="right" vertical="center"/>
    </xf>
    <xf numFmtId="166" fontId="31" fillId="24" borderId="37" xfId="44" applyNumberFormat="1" applyFont="1" applyFill="1" applyBorder="1" applyAlignment="1">
      <alignment horizontal="right" vertical="center"/>
    </xf>
    <xf numFmtId="0" fontId="31" fillId="24" borderId="58" xfId="0" applyFont="1" applyFill="1" applyBorder="1" applyAlignment="1">
      <alignment vertical="top" wrapText="1"/>
    </xf>
    <xf numFmtId="0" fontId="31" fillId="24" borderId="0" xfId="0" applyFont="1" applyFill="1" applyAlignment="1">
      <alignment vertical="center" wrapText="1"/>
    </xf>
    <xf numFmtId="0" fontId="31" fillId="24" borderId="0" xfId="0" applyFont="1" applyFill="1" applyAlignment="1">
      <alignment horizontal="left" vertical="center" wrapText="1"/>
    </xf>
    <xf numFmtId="0" fontId="21" fillId="24" borderId="0" xfId="0" applyFont="1" applyFill="1" applyAlignment="1">
      <alignment horizontal="right"/>
    </xf>
    <xf numFmtId="0" fontId="31" fillId="24" borderId="0" xfId="0" applyFont="1" applyFill="1" applyAlignment="1">
      <alignment vertical="top" wrapText="1"/>
    </xf>
    <xf numFmtId="166" fontId="31" fillId="0" borderId="0" xfId="44" applyNumberFormat="1" applyFont="1" applyFill="1" applyBorder="1" applyAlignment="1">
      <alignment horizontal="right" vertical="center"/>
    </xf>
    <xf numFmtId="0" fontId="20" fillId="26" borderId="10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top"/>
    </xf>
    <xf numFmtId="0" fontId="25" fillId="26" borderId="0" xfId="0" applyFont="1" applyFill="1" applyAlignment="1">
      <alignment horizontal="center" vertical="center"/>
    </xf>
    <xf numFmtId="3" fontId="21" fillId="27" borderId="36" xfId="44" applyNumberFormat="1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37" fillId="24" borderId="51" xfId="0" applyFont="1" applyFill="1" applyBorder="1" applyAlignment="1">
      <alignment horizontal="center" vertical="center"/>
    </xf>
    <xf numFmtId="0" fontId="38" fillId="26" borderId="51" xfId="0" applyFont="1" applyFill="1" applyBorder="1" applyAlignment="1">
      <alignment horizontal="center" vertical="center"/>
    </xf>
    <xf numFmtId="0" fontId="37" fillId="24" borderId="38" xfId="0" applyFont="1" applyFill="1" applyBorder="1" applyAlignment="1">
      <alignment horizontal="center" vertical="center"/>
    </xf>
    <xf numFmtId="0" fontId="37" fillId="27" borderId="38" xfId="0" applyFont="1" applyFill="1" applyBorder="1" applyAlignment="1">
      <alignment horizontal="center" vertical="center"/>
    </xf>
    <xf numFmtId="0" fontId="37" fillId="27" borderId="39" xfId="0" applyFont="1" applyFill="1" applyBorder="1" applyAlignment="1">
      <alignment horizontal="center" vertical="center"/>
    </xf>
    <xf numFmtId="0" fontId="38" fillId="27" borderId="78" xfId="0" applyFont="1" applyFill="1" applyBorder="1" applyAlignment="1">
      <alignment horizontal="center" vertical="center"/>
    </xf>
    <xf numFmtId="0" fontId="25" fillId="24" borderId="39" xfId="0" applyFont="1" applyFill="1" applyBorder="1" applyAlignment="1">
      <alignment horizontal="center" vertical="center" wrapText="1"/>
    </xf>
    <xf numFmtId="3" fontId="21" fillId="27" borderId="42" xfId="44" applyNumberFormat="1" applyFont="1" applyFill="1" applyBorder="1" applyAlignment="1">
      <alignment horizontal="center" vertical="center"/>
    </xf>
    <xf numFmtId="166" fontId="31" fillId="24" borderId="47" xfId="44" applyNumberFormat="1" applyFont="1" applyFill="1" applyBorder="1" applyAlignment="1">
      <alignment horizontal="left" vertical="center"/>
    </xf>
    <xf numFmtId="166" fontId="31" fillId="24" borderId="37" xfId="44" applyNumberFormat="1" applyFont="1" applyFill="1" applyBorder="1" applyAlignment="1">
      <alignment horizontal="left" vertical="center"/>
    </xf>
    <xf numFmtId="166" fontId="31" fillId="24" borderId="63" xfId="44" applyNumberFormat="1" applyFont="1" applyFill="1" applyBorder="1" applyAlignment="1">
      <alignment horizontal="left" vertical="center"/>
    </xf>
    <xf numFmtId="166" fontId="31" fillId="24" borderId="74" xfId="44" applyNumberFormat="1" applyFont="1" applyFill="1" applyBorder="1" applyAlignment="1">
      <alignment horizontal="left" vertical="center"/>
    </xf>
    <xf numFmtId="0" fontId="21" fillId="24" borderId="0" xfId="0" applyFont="1" applyFill="1" applyAlignment="1">
      <alignment horizontal="right" vertical="top"/>
    </xf>
    <xf numFmtId="0" fontId="25" fillId="26" borderId="52" xfId="0" applyFont="1" applyFill="1" applyBorder="1" applyAlignment="1">
      <alignment horizontal="center" vertical="center"/>
    </xf>
    <xf numFmtId="0" fontId="25" fillId="26" borderId="10" xfId="0" applyFont="1" applyFill="1" applyBorder="1" applyAlignment="1">
      <alignment horizontal="center" vertical="center"/>
    </xf>
    <xf numFmtId="0" fontId="28" fillId="27" borderId="80" xfId="0" applyFont="1" applyFill="1" applyBorder="1" applyAlignment="1">
      <alignment horizontal="center" vertical="center"/>
    </xf>
    <xf numFmtId="0" fontId="20" fillId="27" borderId="80" xfId="0" applyFont="1" applyFill="1" applyBorder="1" applyAlignment="1">
      <alignment horizontal="center" vertical="center"/>
    </xf>
    <xf numFmtId="0" fontId="20" fillId="27" borderId="37" xfId="0" applyFont="1" applyFill="1" applyBorder="1" applyAlignment="1">
      <alignment horizontal="center" vertical="center"/>
    </xf>
    <xf numFmtId="0" fontId="20" fillId="27" borderId="73" xfId="0" applyFont="1" applyFill="1" applyBorder="1" applyAlignment="1">
      <alignment horizontal="center" vertical="center"/>
    </xf>
    <xf numFmtId="0" fontId="31" fillId="28" borderId="79" xfId="0" applyFont="1" applyFill="1" applyBorder="1" applyAlignment="1">
      <alignment vertical="center"/>
    </xf>
    <xf numFmtId="0" fontId="20" fillId="28" borderId="80" xfId="0" applyFont="1" applyFill="1" applyBorder="1" applyAlignment="1">
      <alignment horizontal="center" vertical="center"/>
    </xf>
    <xf numFmtId="0" fontId="26" fillId="28" borderId="81" xfId="0" applyFont="1" applyFill="1" applyBorder="1" applyAlignment="1">
      <alignment horizontal="center" vertical="center"/>
    </xf>
    <xf numFmtId="0" fontId="20" fillId="28" borderId="82" xfId="0" applyFont="1" applyFill="1" applyBorder="1" applyAlignment="1">
      <alignment horizontal="center" vertical="center"/>
    </xf>
    <xf numFmtId="0" fontId="31" fillId="28" borderId="84" xfId="0" applyFont="1" applyFill="1" applyBorder="1" applyAlignment="1">
      <alignment vertical="center"/>
    </xf>
    <xf numFmtId="0" fontId="20" fillId="28" borderId="37" xfId="0" applyFont="1" applyFill="1" applyBorder="1" applyAlignment="1">
      <alignment horizontal="center" vertical="center"/>
    </xf>
    <xf numFmtId="0" fontId="20" fillId="28" borderId="73" xfId="0" applyFont="1" applyFill="1" applyBorder="1" applyAlignment="1">
      <alignment horizontal="center" vertical="center"/>
    </xf>
    <xf numFmtId="0" fontId="31" fillId="26" borderId="82" xfId="0" applyFont="1" applyFill="1" applyBorder="1" applyAlignment="1">
      <alignment horizontal="center"/>
    </xf>
    <xf numFmtId="0" fontId="32" fillId="27" borderId="79" xfId="0" applyFont="1" applyFill="1" applyBorder="1" applyAlignment="1">
      <alignment horizontal="center"/>
    </xf>
    <xf numFmtId="0" fontId="31" fillId="27" borderId="84" xfId="0" applyFont="1" applyFill="1" applyBorder="1" applyAlignment="1">
      <alignment horizontal="center"/>
    </xf>
    <xf numFmtId="0" fontId="31" fillId="27" borderId="10" xfId="0" applyFont="1" applyFill="1" applyBorder="1" applyAlignment="1">
      <alignment horizontal="center"/>
    </xf>
    <xf numFmtId="166" fontId="21" fillId="24" borderId="0" xfId="44" applyNumberFormat="1" applyFont="1" applyFill="1" applyAlignment="1">
      <alignment horizontal="center"/>
    </xf>
    <xf numFmtId="0" fontId="21" fillId="24" borderId="0" xfId="0" quotePrefix="1" applyFont="1" applyFill="1" applyAlignment="1">
      <alignment vertical="center"/>
    </xf>
    <xf numFmtId="0" fontId="38" fillId="27" borderId="49" xfId="0" applyFont="1" applyFill="1" applyBorder="1" applyAlignment="1">
      <alignment horizontal="center" vertical="center"/>
    </xf>
    <xf numFmtId="0" fontId="31" fillId="27" borderId="0" xfId="0" applyFont="1" applyFill="1" applyAlignment="1">
      <alignment horizontal="center"/>
    </xf>
    <xf numFmtId="0" fontId="20" fillId="27" borderId="0" xfId="0" applyFont="1" applyFill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41" fillId="24" borderId="0" xfId="0" applyFont="1" applyFill="1" applyAlignment="1">
      <alignment horizontal="center" vertical="top"/>
    </xf>
    <xf numFmtId="0" fontId="39" fillId="0" borderId="0" xfId="0" applyFo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top"/>
    </xf>
    <xf numFmtId="0" fontId="41" fillId="24" borderId="0" xfId="0" applyFont="1" applyFill="1" applyAlignment="1">
      <alignment vertical="top"/>
    </xf>
    <xf numFmtId="0" fontId="20" fillId="24" borderId="89" xfId="0" applyFont="1" applyFill="1" applyBorder="1" applyAlignment="1">
      <alignment horizontal="center" vertical="center"/>
    </xf>
    <xf numFmtId="0" fontId="21" fillId="24" borderId="0" xfId="0" applyFont="1" applyFill="1" applyAlignment="1" applyProtection="1">
      <alignment horizontal="center"/>
      <protection hidden="1"/>
    </xf>
    <xf numFmtId="166" fontId="21" fillId="24" borderId="0" xfId="44" applyNumberFormat="1" applyFont="1" applyFill="1" applyAlignment="1" applyProtection="1">
      <alignment horizontal="center"/>
      <protection hidden="1"/>
    </xf>
    <xf numFmtId="0" fontId="39" fillId="24" borderId="0" xfId="0" applyFont="1" applyFill="1" applyAlignment="1">
      <alignment horizontal="center"/>
    </xf>
    <xf numFmtId="0" fontId="39" fillId="24" borderId="0" xfId="0" applyFont="1" applyFill="1"/>
    <xf numFmtId="0" fontId="21" fillId="24" borderId="28" xfId="0" applyFont="1" applyFill="1" applyBorder="1" applyAlignment="1" applyProtection="1">
      <alignment horizontal="center" vertical="center"/>
      <protection locked="0"/>
    </xf>
    <xf numFmtId="0" fontId="21" fillId="24" borderId="43" xfId="0" applyFont="1" applyFill="1" applyBorder="1" applyAlignment="1" applyProtection="1">
      <alignment horizontal="center" vertical="center"/>
      <protection locked="0"/>
    </xf>
    <xf numFmtId="0" fontId="21" fillId="24" borderId="42" xfId="0" applyFont="1" applyFill="1" applyBorder="1" applyAlignment="1" applyProtection="1">
      <alignment horizontal="center" vertical="center"/>
      <protection locked="0"/>
    </xf>
    <xf numFmtId="168" fontId="36" fillId="27" borderId="21" xfId="44" applyNumberFormat="1" applyFont="1" applyFill="1" applyBorder="1" applyAlignment="1" applyProtection="1">
      <alignment horizontal="center" vertical="center"/>
      <protection locked="0"/>
    </xf>
    <xf numFmtId="168" fontId="36" fillId="27" borderId="22" xfId="44" applyNumberFormat="1" applyFont="1" applyFill="1" applyBorder="1" applyAlignment="1" applyProtection="1">
      <alignment horizontal="center" vertical="center"/>
      <protection locked="0"/>
    </xf>
    <xf numFmtId="168" fontId="36" fillId="27" borderId="20" xfId="44" applyNumberFormat="1" applyFont="1" applyFill="1" applyBorder="1" applyAlignment="1" applyProtection="1">
      <alignment horizontal="center" vertical="center"/>
      <protection locked="0"/>
    </xf>
    <xf numFmtId="168" fontId="36" fillId="27" borderId="16" xfId="44" applyNumberFormat="1" applyFont="1" applyFill="1" applyBorder="1" applyAlignment="1" applyProtection="1">
      <alignment horizontal="center" vertical="center"/>
      <protection locked="0"/>
    </xf>
    <xf numFmtId="168" fontId="36" fillId="27" borderId="24" xfId="44" applyNumberFormat="1" applyFont="1" applyFill="1" applyBorder="1" applyAlignment="1" applyProtection="1">
      <alignment horizontal="center" vertical="center"/>
      <protection locked="0"/>
    </xf>
    <xf numFmtId="168" fontId="36" fillId="27" borderId="25" xfId="44" applyNumberFormat="1" applyFont="1" applyFill="1" applyBorder="1" applyAlignment="1" applyProtection="1">
      <alignment horizontal="center" vertical="center"/>
      <protection locked="0"/>
    </xf>
    <xf numFmtId="0" fontId="37" fillId="26" borderId="40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31" fillId="26" borderId="32" xfId="0" applyFont="1" applyFill="1" applyBorder="1" applyAlignment="1">
      <alignment horizontal="center"/>
    </xf>
    <xf numFmtId="0" fontId="20" fillId="26" borderId="33" xfId="0" applyFont="1" applyFill="1" applyBorder="1" applyAlignment="1">
      <alignment horizontal="center" vertical="center"/>
    </xf>
    <xf numFmtId="0" fontId="1" fillId="0" borderId="92" xfId="0" applyFont="1" applyBorder="1" applyAlignment="1">
      <alignment vertical="center" wrapText="1"/>
    </xf>
    <xf numFmtId="0" fontId="1" fillId="0" borderId="0" xfId="0" applyFont="1" applyAlignment="1">
      <alignment horizontal="right"/>
    </xf>
    <xf numFmtId="3" fontId="21" fillId="26" borderId="94" xfId="0" applyNumberFormat="1" applyFont="1" applyFill="1" applyBorder="1" applyAlignment="1">
      <alignment horizontal="center" vertical="center"/>
    </xf>
    <xf numFmtId="3" fontId="21" fillId="26" borderId="95" xfId="0" applyNumberFormat="1" applyFont="1" applyFill="1" applyBorder="1" applyAlignment="1">
      <alignment horizontal="center" vertical="center"/>
    </xf>
    <xf numFmtId="0" fontId="26" fillId="24" borderId="96" xfId="0" applyFont="1" applyFill="1" applyBorder="1" applyAlignment="1">
      <alignment horizontal="right"/>
    </xf>
    <xf numFmtId="0" fontId="26" fillId="24" borderId="76" xfId="0" applyFont="1" applyFill="1" applyBorder="1" applyAlignment="1">
      <alignment horizontal="right" vertical="top"/>
    </xf>
    <xf numFmtId="0" fontId="29" fillId="24" borderId="0" xfId="0" applyFont="1" applyFill="1" applyAlignment="1">
      <alignment horizontal="center" vertical="center"/>
    </xf>
    <xf numFmtId="0" fontId="22" fillId="24" borderId="0" xfId="43" applyFill="1" applyAlignment="1" applyProtection="1">
      <alignment horizontal="center"/>
      <protection hidden="1"/>
    </xf>
    <xf numFmtId="169" fontId="1" fillId="0" borderId="93" xfId="0" applyNumberFormat="1" applyFont="1" applyBorder="1" applyAlignment="1">
      <alignment horizontal="right" vertical="center" wrapText="1"/>
    </xf>
    <xf numFmtId="0" fontId="1" fillId="0" borderId="0" xfId="0" applyFont="1"/>
    <xf numFmtId="169" fontId="1" fillId="26" borderId="94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right"/>
    </xf>
    <xf numFmtId="0" fontId="27" fillId="24" borderId="58" xfId="0" applyFont="1" applyFill="1" applyBorder="1" applyAlignment="1" applyProtection="1">
      <alignment horizontal="center" vertical="top" wrapText="1"/>
      <protection hidden="1"/>
    </xf>
    <xf numFmtId="166" fontId="31" fillId="24" borderId="52" xfId="44" applyNumberFormat="1" applyFont="1" applyFill="1" applyBorder="1" applyAlignment="1">
      <alignment horizontal="left" vertical="center"/>
    </xf>
    <xf numFmtId="166" fontId="31" fillId="24" borderId="97" xfId="44" applyNumberFormat="1" applyFont="1" applyFill="1" applyBorder="1" applyAlignment="1">
      <alignment horizontal="left" vertical="center"/>
    </xf>
    <xf numFmtId="0" fontId="21" fillId="24" borderId="0" xfId="0" applyFont="1" applyFill="1" applyAlignment="1">
      <alignment horizontal="left" indent="1"/>
    </xf>
    <xf numFmtId="0" fontId="29" fillId="24" borderId="0" xfId="0" applyFont="1" applyFill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1" fillId="24" borderId="0" xfId="0" applyFont="1" applyFill="1" applyAlignment="1">
      <alignment horizontal="left" vertical="center" indent="1"/>
    </xf>
    <xf numFmtId="0" fontId="31" fillId="26" borderId="32" xfId="0" applyFont="1" applyFill="1" applyBorder="1" applyAlignment="1">
      <alignment horizontal="left" indent="1"/>
    </xf>
    <xf numFmtId="0" fontId="25" fillId="26" borderId="33" xfId="0" applyFont="1" applyFill="1" applyBorder="1" applyAlignment="1">
      <alignment horizontal="left" vertical="center" indent="1"/>
    </xf>
    <xf numFmtId="0" fontId="20" fillId="26" borderId="33" xfId="0" applyFont="1" applyFill="1" applyBorder="1" applyAlignment="1">
      <alignment horizontal="left" vertical="center" indent="1"/>
    </xf>
    <xf numFmtId="0" fontId="37" fillId="26" borderId="40" xfId="0" applyFont="1" applyFill="1" applyBorder="1" applyAlignment="1">
      <alignment horizontal="left" vertical="center" indent="1"/>
    </xf>
    <xf numFmtId="3" fontId="21" fillId="26" borderId="94" xfId="0" applyNumberFormat="1" applyFont="1" applyFill="1" applyBorder="1" applyAlignment="1">
      <alignment horizontal="left" vertical="center" indent="1"/>
    </xf>
    <xf numFmtId="0" fontId="26" fillId="24" borderId="96" xfId="0" applyFont="1" applyFill="1" applyBorder="1" applyAlignment="1">
      <alignment horizontal="left" indent="1"/>
    </xf>
    <xf numFmtId="0" fontId="26" fillId="24" borderId="76" xfId="0" applyFont="1" applyFill="1" applyBorder="1" applyAlignment="1">
      <alignment horizontal="left" vertical="top" indent="1"/>
    </xf>
    <xf numFmtId="166" fontId="31" fillId="24" borderId="52" xfId="44" applyNumberFormat="1" applyFont="1" applyFill="1" applyBorder="1" applyAlignment="1">
      <alignment horizontal="left" vertical="center" indent="1"/>
    </xf>
    <xf numFmtId="166" fontId="31" fillId="24" borderId="97" xfId="44" applyNumberFormat="1" applyFont="1" applyFill="1" applyBorder="1" applyAlignment="1">
      <alignment horizontal="left" vertical="center" indent="1"/>
    </xf>
    <xf numFmtId="166" fontId="31" fillId="24" borderId="0" xfId="44" applyNumberFormat="1" applyFont="1" applyFill="1" applyBorder="1" applyAlignment="1">
      <alignment horizontal="left" vertical="center" indent="3"/>
    </xf>
    <xf numFmtId="0" fontId="22" fillId="24" borderId="0" xfId="43" applyFill="1" applyAlignment="1" applyProtection="1">
      <alignment horizontal="left" indent="1"/>
      <protection hidden="1"/>
    </xf>
    <xf numFmtId="0" fontId="21" fillId="0" borderId="0" xfId="0" applyFont="1" applyAlignment="1">
      <alignment horizontal="left" indent="1"/>
    </xf>
    <xf numFmtId="0" fontId="27" fillId="24" borderId="0" xfId="0" applyFont="1" applyFill="1" applyAlignment="1" applyProtection="1">
      <alignment horizontal="left" vertical="top" wrapText="1" indent="1"/>
      <protection hidden="1"/>
    </xf>
    <xf numFmtId="0" fontId="31" fillId="24" borderId="0" xfId="0" applyFont="1" applyFill="1" applyAlignment="1">
      <alignment horizontal="left" vertical="top" wrapText="1"/>
    </xf>
    <xf numFmtId="0" fontId="21" fillId="24" borderId="27" xfId="0" applyFont="1" applyFill="1" applyBorder="1" applyAlignment="1" applyProtection="1">
      <alignment horizontal="center" vertical="center"/>
      <protection locked="0" hidden="1"/>
    </xf>
    <xf numFmtId="3" fontId="21" fillId="26" borderId="28" xfId="0" applyNumberFormat="1" applyFont="1" applyFill="1" applyBorder="1" applyAlignment="1" applyProtection="1">
      <alignment horizontal="center" vertical="center"/>
      <protection hidden="1"/>
    </xf>
    <xf numFmtId="3" fontId="21" fillId="26" borderId="36" xfId="0" applyNumberFormat="1" applyFont="1" applyFill="1" applyBorder="1" applyAlignment="1" applyProtection="1">
      <alignment horizontal="center" vertical="center"/>
      <protection hidden="1"/>
    </xf>
    <xf numFmtId="3" fontId="21" fillId="26" borderId="42" xfId="0" applyNumberFormat="1" applyFont="1" applyFill="1" applyBorder="1" applyAlignment="1" applyProtection="1">
      <alignment horizontal="center" vertical="center"/>
      <protection hidden="1"/>
    </xf>
    <xf numFmtId="169" fontId="1" fillId="26" borderId="94" xfId="0" applyNumberFormat="1" applyFont="1" applyFill="1" applyBorder="1" applyAlignment="1" applyProtection="1">
      <alignment horizontal="center" vertical="center"/>
      <protection hidden="1"/>
    </xf>
    <xf numFmtId="3" fontId="21" fillId="26" borderId="95" xfId="0" applyNumberFormat="1" applyFont="1" applyFill="1" applyBorder="1" applyAlignment="1" applyProtection="1">
      <alignment horizontal="center" vertical="center"/>
      <protection hidden="1"/>
    </xf>
    <xf numFmtId="3" fontId="21" fillId="27" borderId="28" xfId="44" applyNumberFormat="1" applyFont="1" applyFill="1" applyBorder="1" applyAlignment="1" applyProtection="1">
      <alignment horizontal="center" vertical="center"/>
      <protection hidden="1"/>
    </xf>
    <xf numFmtId="3" fontId="21" fillId="27" borderId="36" xfId="44" applyNumberFormat="1" applyFont="1" applyFill="1" applyBorder="1" applyAlignment="1" applyProtection="1">
      <alignment horizontal="center" vertical="center"/>
      <protection hidden="1"/>
    </xf>
    <xf numFmtId="3" fontId="21" fillId="27" borderId="31" xfId="44" applyNumberFormat="1" applyFont="1" applyFill="1" applyBorder="1" applyAlignment="1" applyProtection="1">
      <alignment horizontal="center" vertical="center"/>
      <protection hidden="1"/>
    </xf>
    <xf numFmtId="3" fontId="21" fillId="28" borderId="21" xfId="0" applyNumberFormat="1" applyFont="1" applyFill="1" applyBorder="1" applyAlignment="1" applyProtection="1">
      <alignment horizontal="center" vertical="center"/>
      <protection hidden="1"/>
    </xf>
    <xf numFmtId="165" fontId="21" fillId="28" borderId="22" xfId="0" applyNumberFormat="1" applyFont="1" applyFill="1" applyBorder="1" applyAlignment="1" applyProtection="1">
      <alignment horizontal="center" vertical="center"/>
      <protection hidden="1"/>
    </xf>
    <xf numFmtId="165" fontId="21" fillId="28" borderId="28" xfId="0" applyNumberFormat="1" applyFont="1" applyFill="1" applyBorder="1" applyAlignment="1" applyProtection="1">
      <alignment horizontal="center" vertical="center"/>
      <protection hidden="1"/>
    </xf>
    <xf numFmtId="3" fontId="21" fillId="28" borderId="20" xfId="0" applyNumberFormat="1" applyFont="1" applyFill="1" applyBorder="1" applyAlignment="1" applyProtection="1">
      <alignment horizontal="center" vertical="center"/>
      <protection hidden="1"/>
    </xf>
    <xf numFmtId="165" fontId="21" fillId="28" borderId="16" xfId="0" applyNumberFormat="1" applyFont="1" applyFill="1" applyBorder="1" applyAlignment="1" applyProtection="1">
      <alignment horizontal="center" vertical="center"/>
      <protection hidden="1"/>
    </xf>
    <xf numFmtId="165" fontId="21" fillId="28" borderId="23" xfId="0" applyNumberFormat="1" applyFont="1" applyFill="1" applyBorder="1" applyAlignment="1" applyProtection="1">
      <alignment horizontal="center" vertical="center"/>
      <protection hidden="1"/>
    </xf>
    <xf numFmtId="3" fontId="21" fillId="28" borderId="34" xfId="0" applyNumberFormat="1" applyFont="1" applyFill="1" applyBorder="1" applyAlignment="1" applyProtection="1">
      <alignment horizontal="center" vertical="center"/>
      <protection hidden="1"/>
    </xf>
    <xf numFmtId="3" fontId="21" fillId="28" borderId="24" xfId="0" applyNumberFormat="1" applyFont="1" applyFill="1" applyBorder="1" applyAlignment="1" applyProtection="1">
      <alignment horizontal="center" vertical="center"/>
      <protection hidden="1"/>
    </xf>
    <xf numFmtId="165" fontId="21" fillId="28" borderId="25" xfId="0" applyNumberFormat="1" applyFont="1" applyFill="1" applyBorder="1" applyAlignment="1" applyProtection="1">
      <alignment horizontal="center" vertical="center"/>
      <protection hidden="1"/>
    </xf>
    <xf numFmtId="165" fontId="21" fillId="28" borderId="31" xfId="0" applyNumberFormat="1" applyFont="1" applyFill="1" applyBorder="1" applyAlignment="1" applyProtection="1">
      <alignment horizontal="center" vertical="center"/>
      <protection hidden="1"/>
    </xf>
    <xf numFmtId="0" fontId="21" fillId="24" borderId="18" xfId="0" applyFont="1" applyFill="1" applyBorder="1" applyAlignment="1" applyProtection="1">
      <alignment horizontal="center" vertical="center"/>
      <protection hidden="1"/>
    </xf>
    <xf numFmtId="0" fontId="21" fillId="24" borderId="25" xfId="0" applyFont="1" applyFill="1" applyBorder="1" applyAlignment="1" applyProtection="1">
      <alignment horizontal="center" vertical="center"/>
      <protection hidden="1"/>
    </xf>
    <xf numFmtId="0" fontId="26" fillId="24" borderId="44" xfId="0" applyFont="1" applyFill="1" applyBorder="1" applyAlignment="1" applyProtection="1">
      <alignment horizontal="right"/>
      <protection hidden="1"/>
    </xf>
    <xf numFmtId="0" fontId="26" fillId="24" borderId="46" xfId="0" applyFont="1" applyFill="1" applyBorder="1" applyAlignment="1" applyProtection="1">
      <alignment horizontal="right"/>
      <protection hidden="1"/>
    </xf>
    <xf numFmtId="0" fontId="26" fillId="24" borderId="54" xfId="0" applyFont="1" applyFill="1" applyBorder="1" applyAlignment="1" applyProtection="1">
      <alignment horizontal="right"/>
      <protection hidden="1"/>
    </xf>
    <xf numFmtId="0" fontId="26" fillId="24" borderId="45" xfId="0" applyFont="1" applyFill="1" applyBorder="1" applyAlignment="1" applyProtection="1">
      <alignment horizontal="right" vertical="top"/>
      <protection hidden="1"/>
    </xf>
    <xf numFmtId="0" fontId="26" fillId="24" borderId="73" xfId="0" applyFont="1" applyFill="1" applyBorder="1" applyAlignment="1" applyProtection="1">
      <alignment horizontal="right" vertical="top"/>
      <protection hidden="1"/>
    </xf>
    <xf numFmtId="0" fontId="26" fillId="24" borderId="11" xfId="0" applyFont="1" applyFill="1" applyBorder="1" applyAlignment="1" applyProtection="1">
      <alignment horizontal="right" vertical="top"/>
      <protection hidden="1"/>
    </xf>
    <xf numFmtId="0" fontId="26" fillId="24" borderId="72" xfId="0" applyFont="1" applyFill="1" applyBorder="1" applyAlignment="1" applyProtection="1">
      <alignment horizontal="right" vertical="center"/>
      <protection hidden="1"/>
    </xf>
    <xf numFmtId="3" fontId="26" fillId="24" borderId="72" xfId="44" applyNumberFormat="1" applyFont="1" applyFill="1" applyBorder="1" applyAlignment="1" applyProtection="1">
      <alignment horizontal="right" vertical="center"/>
      <protection hidden="1"/>
    </xf>
    <xf numFmtId="3" fontId="26" fillId="24" borderId="65" xfId="44" applyNumberFormat="1" applyFont="1" applyFill="1" applyBorder="1" applyAlignment="1" applyProtection="1">
      <alignment horizontal="right" vertical="center"/>
      <protection hidden="1"/>
    </xf>
    <xf numFmtId="166" fontId="42" fillId="24" borderId="100" xfId="44" applyNumberFormat="1" applyFont="1" applyFill="1" applyBorder="1" applyAlignment="1" applyProtection="1">
      <alignment horizontal="center" vertical="center"/>
      <protection hidden="1"/>
    </xf>
    <xf numFmtId="166" fontId="42" fillId="24" borderId="52" xfId="44" applyNumberFormat="1" applyFont="1" applyFill="1" applyBorder="1" applyAlignment="1" applyProtection="1">
      <alignment horizontal="left" vertical="center"/>
      <protection hidden="1"/>
    </xf>
    <xf numFmtId="166" fontId="42" fillId="24" borderId="37" xfId="44" applyNumberFormat="1" applyFont="1" applyFill="1" applyBorder="1" applyAlignment="1" applyProtection="1">
      <alignment horizontal="left" vertical="center"/>
      <protection hidden="1"/>
    </xf>
    <xf numFmtId="166" fontId="31" fillId="25" borderId="37" xfId="44" applyNumberFormat="1" applyFont="1" applyFill="1" applyBorder="1" applyAlignment="1" applyProtection="1">
      <alignment horizontal="right" vertical="center"/>
      <protection hidden="1"/>
    </xf>
    <xf numFmtId="166" fontId="31" fillId="25" borderId="0" xfId="44" applyNumberFormat="1" applyFont="1" applyFill="1" applyBorder="1" applyAlignment="1" applyProtection="1">
      <alignment horizontal="right" vertical="center"/>
      <protection hidden="1"/>
    </xf>
    <xf numFmtId="166" fontId="31" fillId="24" borderId="47" xfId="44" applyNumberFormat="1" applyFont="1" applyFill="1" applyBorder="1" applyAlignment="1" applyProtection="1">
      <alignment horizontal="center" vertical="center"/>
      <protection hidden="1"/>
    </xf>
    <xf numFmtId="167" fontId="31" fillId="24" borderId="37" xfId="44" applyNumberFormat="1" applyFont="1" applyFill="1" applyBorder="1" applyAlignment="1" applyProtection="1">
      <alignment horizontal="center" vertical="center"/>
      <protection hidden="1"/>
    </xf>
    <xf numFmtId="167" fontId="31" fillId="25" borderId="52" xfId="44" applyNumberFormat="1" applyFont="1" applyFill="1" applyBorder="1" applyAlignment="1" applyProtection="1">
      <alignment horizontal="right" vertical="center"/>
      <protection hidden="1"/>
    </xf>
    <xf numFmtId="167" fontId="31" fillId="25" borderId="58" xfId="44" applyNumberFormat="1" applyFont="1" applyFill="1" applyBorder="1" applyAlignment="1" applyProtection="1">
      <alignment horizontal="right" vertical="center"/>
      <protection hidden="1"/>
    </xf>
    <xf numFmtId="166" fontId="31" fillId="24" borderId="37" xfId="44" applyNumberFormat="1" applyFont="1" applyFill="1" applyBorder="1" applyAlignment="1" applyProtection="1">
      <alignment horizontal="right" vertical="center"/>
      <protection hidden="1"/>
    </xf>
    <xf numFmtId="166" fontId="31" fillId="24" borderId="0" xfId="44" applyNumberFormat="1" applyFont="1" applyFill="1" applyBorder="1" applyAlignment="1" applyProtection="1">
      <alignment horizontal="right" vertical="center"/>
      <protection hidden="1"/>
    </xf>
    <xf numFmtId="166" fontId="31" fillId="24" borderId="45" xfId="44" applyNumberFormat="1" applyFont="1" applyFill="1" applyBorder="1" applyAlignment="1" applyProtection="1">
      <alignment horizontal="center" vertical="center"/>
      <protection hidden="1"/>
    </xf>
    <xf numFmtId="167" fontId="31" fillId="24" borderId="101" xfId="44" applyNumberFormat="1" applyFont="1" applyFill="1" applyBorder="1" applyAlignment="1" applyProtection="1">
      <alignment horizontal="center" vertical="center"/>
      <protection hidden="1"/>
    </xf>
    <xf numFmtId="166" fontId="42" fillId="24" borderId="102" xfId="44" applyNumberFormat="1" applyFont="1" applyFill="1" applyBorder="1" applyAlignment="1" applyProtection="1">
      <alignment horizontal="center" vertical="center"/>
      <protection hidden="1"/>
    </xf>
    <xf numFmtId="166" fontId="42" fillId="24" borderId="97" xfId="44" applyNumberFormat="1" applyFont="1" applyFill="1" applyBorder="1" applyAlignment="1" applyProtection="1">
      <alignment horizontal="left" vertical="center"/>
      <protection hidden="1"/>
    </xf>
    <xf numFmtId="166" fontId="42" fillId="24" borderId="74" xfId="44" applyNumberFormat="1" applyFont="1" applyFill="1" applyBorder="1" applyAlignment="1" applyProtection="1">
      <alignment horizontal="left" vertical="center"/>
      <protection hidden="1"/>
    </xf>
    <xf numFmtId="166" fontId="31" fillId="24" borderId="74" xfId="44" applyNumberFormat="1" applyFont="1" applyFill="1" applyBorder="1" applyAlignment="1" applyProtection="1">
      <alignment horizontal="left" vertical="center"/>
      <protection hidden="1"/>
    </xf>
    <xf numFmtId="166" fontId="31" fillId="24" borderId="61" xfId="44" applyNumberFormat="1" applyFont="1" applyFill="1" applyBorder="1" applyAlignment="1" applyProtection="1">
      <alignment horizontal="right" vertical="center"/>
      <protection hidden="1"/>
    </xf>
    <xf numFmtId="166" fontId="31" fillId="24" borderId="62" xfId="44" applyNumberFormat="1" applyFont="1" applyFill="1" applyBorder="1" applyAlignment="1" applyProtection="1">
      <alignment horizontal="center" vertical="center"/>
      <protection hidden="1"/>
    </xf>
    <xf numFmtId="167" fontId="31" fillId="24" borderId="62" xfId="44" applyNumberFormat="1" applyFont="1" applyFill="1" applyBorder="1" applyAlignment="1" applyProtection="1">
      <alignment horizontal="center" vertical="center"/>
      <protection hidden="1"/>
    </xf>
    <xf numFmtId="167" fontId="31" fillId="25" borderId="64" xfId="44" applyNumberFormat="1" applyFont="1" applyFill="1" applyBorder="1" applyAlignment="1" applyProtection="1">
      <alignment horizontal="right" vertical="center"/>
      <protection hidden="1"/>
    </xf>
    <xf numFmtId="168" fontId="36" fillId="26" borderId="17" xfId="44" applyNumberFormat="1" applyFont="1" applyFill="1" applyBorder="1" applyAlignment="1" applyProtection="1">
      <alignment horizontal="center" vertical="center"/>
      <protection locked="0"/>
    </xf>
    <xf numFmtId="168" fontId="36" fillId="26" borderId="18" xfId="44" applyNumberFormat="1" applyFont="1" applyFill="1" applyBorder="1" applyAlignment="1" applyProtection="1">
      <alignment horizontal="center" vertical="center"/>
      <protection locked="0"/>
    </xf>
    <xf numFmtId="3" fontId="21" fillId="26" borderId="30" xfId="0" applyNumberFormat="1" applyFont="1" applyFill="1" applyBorder="1" applyAlignment="1" applyProtection="1">
      <alignment horizontal="center" vertical="center"/>
      <protection hidden="1"/>
    </xf>
    <xf numFmtId="3" fontId="21" fillId="26" borderId="18" xfId="0" applyNumberFormat="1" applyFont="1" applyFill="1" applyBorder="1" applyAlignment="1" applyProtection="1">
      <alignment horizontal="center" vertical="center"/>
      <protection hidden="1"/>
    </xf>
    <xf numFmtId="14" fontId="21" fillId="24" borderId="16" xfId="0" applyNumberFormat="1" applyFont="1" applyFill="1" applyBorder="1" applyAlignment="1" applyProtection="1">
      <alignment horizontal="center" vertical="center"/>
      <protection locked="0"/>
    </xf>
    <xf numFmtId="14" fontId="21" fillId="24" borderId="23" xfId="0" applyNumberFormat="1" applyFont="1" applyFill="1" applyBorder="1" applyAlignment="1" applyProtection="1">
      <alignment horizontal="center" vertical="center"/>
      <protection locked="0"/>
    </xf>
    <xf numFmtId="168" fontId="36" fillId="26" borderId="35" xfId="44" applyNumberFormat="1" applyFont="1" applyFill="1" applyBorder="1" applyAlignment="1" applyProtection="1">
      <alignment horizontal="center" vertical="center"/>
      <protection locked="0"/>
    </xf>
    <xf numFmtId="168" fontId="36" fillId="26" borderId="17" xfId="44" applyNumberFormat="1" applyFont="1" applyFill="1" applyBorder="1" applyAlignment="1" applyProtection="1">
      <alignment horizontal="center" vertical="center"/>
      <protection hidden="1"/>
    </xf>
    <xf numFmtId="168" fontId="36" fillId="26" borderId="18" xfId="44" applyNumberFormat="1" applyFont="1" applyFill="1" applyBorder="1" applyAlignment="1" applyProtection="1">
      <alignment horizontal="center" vertical="center"/>
      <protection hidden="1"/>
    </xf>
    <xf numFmtId="0" fontId="31" fillId="24" borderId="0" xfId="0" applyFont="1" applyFill="1" applyAlignment="1">
      <alignment horizontal="left" vertical="top" wrapText="1"/>
    </xf>
    <xf numFmtId="0" fontId="35" fillId="24" borderId="0" xfId="0" applyFont="1" applyFill="1" applyAlignment="1">
      <alignment horizontal="center" vertical="top"/>
    </xf>
    <xf numFmtId="0" fontId="35" fillId="24" borderId="0" xfId="0" applyFont="1" applyFill="1" applyAlignment="1">
      <alignment horizontal="left" vertical="top"/>
    </xf>
    <xf numFmtId="49" fontId="26" fillId="24" borderId="79" xfId="0" applyNumberFormat="1" applyFont="1" applyFill="1" applyBorder="1" applyAlignment="1">
      <alignment horizontal="center" vertical="center"/>
    </xf>
    <xf numFmtId="49" fontId="26" fillId="24" borderId="80" xfId="0" applyNumberFormat="1" applyFont="1" applyFill="1" applyBorder="1" applyAlignment="1">
      <alignment horizontal="center" vertical="center"/>
    </xf>
    <xf numFmtId="49" fontId="26" fillId="24" borderId="81" xfId="0" applyNumberFormat="1" applyFont="1" applyFill="1" applyBorder="1" applyAlignment="1">
      <alignment horizontal="center" vertical="center"/>
    </xf>
    <xf numFmtId="49" fontId="26" fillId="24" borderId="84" xfId="0" applyNumberFormat="1" applyFont="1" applyFill="1" applyBorder="1" applyAlignment="1">
      <alignment horizontal="center" vertical="center"/>
    </xf>
    <xf numFmtId="49" fontId="26" fillId="24" borderId="37" xfId="0" applyNumberFormat="1" applyFont="1" applyFill="1" applyBorder="1" applyAlignment="1">
      <alignment horizontal="center" vertical="center"/>
    </xf>
    <xf numFmtId="49" fontId="26" fillId="24" borderId="73" xfId="0" applyNumberFormat="1" applyFont="1" applyFill="1" applyBorder="1" applyAlignment="1">
      <alignment horizontal="center" vertical="center"/>
    </xf>
    <xf numFmtId="49" fontId="26" fillId="24" borderId="82" xfId="0" applyNumberFormat="1" applyFont="1" applyFill="1" applyBorder="1" applyAlignment="1">
      <alignment horizontal="center" vertical="center"/>
    </xf>
    <xf numFmtId="49" fontId="26" fillId="24" borderId="10" xfId="0" applyNumberFormat="1" applyFont="1" applyFill="1" applyBorder="1" applyAlignment="1">
      <alignment horizontal="center" vertical="center"/>
    </xf>
    <xf numFmtId="49" fontId="26" fillId="24" borderId="83" xfId="0" applyNumberFormat="1" applyFont="1" applyFill="1" applyBorder="1" applyAlignment="1">
      <alignment horizontal="center" vertical="center"/>
    </xf>
    <xf numFmtId="14" fontId="21" fillId="24" borderId="25" xfId="0" applyNumberFormat="1" applyFont="1" applyFill="1" applyBorder="1" applyAlignment="1" applyProtection="1">
      <alignment horizontal="center" vertical="center"/>
      <protection locked="0"/>
    </xf>
    <xf numFmtId="14" fontId="21" fillId="24" borderId="31" xfId="0" applyNumberFormat="1" applyFont="1" applyFill="1" applyBorder="1" applyAlignment="1" applyProtection="1">
      <alignment horizontal="center" vertical="center"/>
      <protection locked="0"/>
    </xf>
    <xf numFmtId="0" fontId="20" fillId="24" borderId="90" xfId="0" applyFont="1" applyFill="1" applyBorder="1" applyAlignment="1">
      <alignment horizontal="center" vertical="center"/>
    </xf>
    <xf numFmtId="0" fontId="20" fillId="24" borderId="91" xfId="0" applyFont="1" applyFill="1" applyBorder="1" applyAlignment="1">
      <alignment horizontal="center" vertical="center"/>
    </xf>
    <xf numFmtId="0" fontId="26" fillId="24" borderId="55" xfId="0" applyFont="1" applyFill="1" applyBorder="1" applyAlignment="1" applyProtection="1">
      <alignment horizontal="center" vertical="center"/>
      <protection hidden="1"/>
    </xf>
    <xf numFmtId="0" fontId="26" fillId="24" borderId="56" xfId="0" applyFont="1" applyFill="1" applyBorder="1" applyAlignment="1" applyProtection="1">
      <alignment horizontal="center" vertical="center"/>
      <protection hidden="1"/>
    </xf>
    <xf numFmtId="0" fontId="26" fillId="24" borderId="57" xfId="0" applyFont="1" applyFill="1" applyBorder="1" applyAlignment="1" applyProtection="1">
      <alignment horizontal="center" vertical="center"/>
      <protection hidden="1"/>
    </xf>
    <xf numFmtId="0" fontId="38" fillId="28" borderId="48" xfId="0" applyFont="1" applyFill="1" applyBorder="1" applyAlignment="1">
      <alignment horizontal="center" vertical="center"/>
    </xf>
    <xf numFmtId="0" fontId="38" fillId="28" borderId="49" xfId="0" applyFont="1" applyFill="1" applyBorder="1" applyAlignment="1">
      <alignment horizontal="center" vertical="center"/>
    </xf>
    <xf numFmtId="0" fontId="38" fillId="28" borderId="51" xfId="0" applyFont="1" applyFill="1" applyBorder="1" applyAlignment="1">
      <alignment horizontal="center" vertical="center"/>
    </xf>
    <xf numFmtId="0" fontId="25" fillId="26" borderId="48" xfId="0" applyFont="1" applyFill="1" applyBorder="1" applyAlignment="1">
      <alignment horizontal="center" vertical="center" wrapText="1"/>
    </xf>
    <xf numFmtId="0" fontId="25" fillId="26" borderId="50" xfId="0" applyFont="1" applyFill="1" applyBorder="1" applyAlignment="1">
      <alignment horizontal="center" vertical="center" wrapText="1"/>
    </xf>
    <xf numFmtId="0" fontId="37" fillId="26" borderId="40" xfId="0" applyFont="1" applyFill="1" applyBorder="1" applyAlignment="1">
      <alignment horizontal="center" vertical="center"/>
    </xf>
    <xf numFmtId="0" fontId="37" fillId="26" borderId="50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vertical="center"/>
    </xf>
    <xf numFmtId="0" fontId="21" fillId="25" borderId="11" xfId="0" applyFont="1" applyFill="1" applyBorder="1" applyAlignment="1" applyProtection="1">
      <alignment vertical="center"/>
      <protection locked="0"/>
    </xf>
    <xf numFmtId="14" fontId="21" fillId="24" borderId="35" xfId="0" applyNumberFormat="1" applyFont="1" applyFill="1" applyBorder="1" applyAlignment="1" applyProtection="1">
      <alignment horizontal="center" vertical="center"/>
      <protection locked="0"/>
    </xf>
    <xf numFmtId="14" fontId="21" fillId="24" borderId="36" xfId="0" applyNumberFormat="1" applyFont="1" applyFill="1" applyBorder="1" applyAlignment="1" applyProtection="1">
      <alignment horizontal="center" vertical="center"/>
      <protection locked="0"/>
    </xf>
    <xf numFmtId="14" fontId="21" fillId="24" borderId="17" xfId="0" applyNumberFormat="1" applyFont="1" applyFill="1" applyBorder="1" applyAlignment="1" applyProtection="1">
      <alignment horizontal="center" vertical="center"/>
      <protection locked="0"/>
    </xf>
    <xf numFmtId="14" fontId="21" fillId="24" borderId="43" xfId="0" applyNumberFormat="1" applyFont="1" applyFill="1" applyBorder="1" applyAlignment="1" applyProtection="1">
      <alignment horizontal="center" vertical="center"/>
      <protection locked="0"/>
    </xf>
    <xf numFmtId="0" fontId="20" fillId="2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center"/>
    </xf>
    <xf numFmtId="0" fontId="23" fillId="24" borderId="13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center" vertical="center"/>
    </xf>
    <xf numFmtId="0" fontId="23" fillId="24" borderId="0" xfId="0" applyFont="1" applyFill="1" applyAlignment="1">
      <alignment vertical="center"/>
    </xf>
    <xf numFmtId="0" fontId="23" fillId="24" borderId="0" xfId="0" applyFont="1" applyFill="1" applyAlignment="1">
      <alignment vertical="center" wrapText="1"/>
    </xf>
    <xf numFmtId="0" fontId="21" fillId="25" borderId="12" xfId="0" applyFont="1" applyFill="1" applyBorder="1" applyAlignment="1" applyProtection="1">
      <alignment vertical="center"/>
      <protection locked="0"/>
    </xf>
    <xf numFmtId="0" fontId="23" fillId="24" borderId="0" xfId="0" applyFont="1" applyFill="1" applyAlignment="1">
      <alignment horizontal="center" vertical="center"/>
    </xf>
    <xf numFmtId="0" fontId="31" fillId="26" borderId="86" xfId="0" applyFont="1" applyFill="1" applyBorder="1" applyAlignment="1">
      <alignment horizontal="center"/>
    </xf>
    <xf numFmtId="0" fontId="31" fillId="26" borderId="85" xfId="0" applyFont="1" applyFill="1" applyBorder="1" applyAlignment="1">
      <alignment horizontal="center"/>
    </xf>
    <xf numFmtId="0" fontId="20" fillId="26" borderId="87" xfId="0" applyFont="1" applyFill="1" applyBorder="1" applyAlignment="1">
      <alignment horizontal="center" vertical="center"/>
    </xf>
    <xf numFmtId="0" fontId="20" fillId="26" borderId="52" xfId="0" applyFont="1" applyFill="1" applyBorder="1" applyAlignment="1">
      <alignment horizontal="center" vertical="center"/>
    </xf>
    <xf numFmtId="0" fontId="20" fillId="26" borderId="88" xfId="0" applyFont="1" applyFill="1" applyBorder="1" applyAlignment="1">
      <alignment horizontal="center" vertical="center"/>
    </xf>
    <xf numFmtId="0" fontId="20" fillId="26" borderId="76" xfId="0" applyFont="1" applyFill="1" applyBorder="1" applyAlignment="1">
      <alignment horizontal="center" vertical="center"/>
    </xf>
    <xf numFmtId="0" fontId="27" fillId="25" borderId="11" xfId="0" applyFont="1" applyFill="1" applyBorder="1" applyAlignment="1" applyProtection="1">
      <alignment horizontal="left" vertical="center"/>
      <protection locked="0"/>
    </xf>
    <xf numFmtId="168" fontId="36" fillId="26" borderId="19" xfId="44" applyNumberFormat="1" applyFont="1" applyFill="1" applyBorder="1" applyAlignment="1" applyProtection="1">
      <alignment horizontal="center" vertical="center"/>
      <protection hidden="1"/>
    </xf>
    <xf numFmtId="168" fontId="36" fillId="26" borderId="27" xfId="44" applyNumberFormat="1" applyFont="1" applyFill="1" applyBorder="1" applyAlignment="1" applyProtection="1">
      <alignment horizontal="center" vertical="center"/>
      <protection hidden="1"/>
    </xf>
    <xf numFmtId="168" fontId="36" fillId="26" borderId="22" xfId="44" applyNumberFormat="1" applyFont="1" applyFill="1" applyBorder="1" applyAlignment="1" applyProtection="1">
      <alignment horizontal="center" vertical="center"/>
      <protection locked="0"/>
    </xf>
    <xf numFmtId="0" fontId="25" fillId="26" borderId="87" xfId="0" applyFont="1" applyFill="1" applyBorder="1" applyAlignment="1">
      <alignment horizontal="center" vertical="center"/>
    </xf>
    <xf numFmtId="0" fontId="25" fillId="26" borderId="52" xfId="0" applyFont="1" applyFill="1" applyBorder="1" applyAlignment="1">
      <alignment horizontal="center" vertical="center"/>
    </xf>
    <xf numFmtId="0" fontId="31" fillId="26" borderId="32" xfId="0" applyFont="1" applyFill="1" applyBorder="1" applyAlignment="1">
      <alignment horizontal="center"/>
    </xf>
    <xf numFmtId="0" fontId="20" fillId="26" borderId="33" xfId="0" applyFont="1" applyFill="1" applyBorder="1" applyAlignment="1">
      <alignment horizontal="center" vertical="center"/>
    </xf>
    <xf numFmtId="3" fontId="21" fillId="26" borderId="21" xfId="0" applyNumberFormat="1" applyFont="1" applyFill="1" applyBorder="1" applyAlignment="1" applyProtection="1">
      <alignment horizontal="center" vertical="center"/>
      <protection locked="0" hidden="1"/>
    </xf>
    <xf numFmtId="3" fontId="21" fillId="26" borderId="22" xfId="0" applyNumberFormat="1" applyFont="1" applyFill="1" applyBorder="1" applyAlignment="1" applyProtection="1">
      <alignment horizontal="center" vertical="center"/>
      <protection locked="0" hidden="1"/>
    </xf>
    <xf numFmtId="168" fontId="36" fillId="26" borderId="26" xfId="44" applyNumberFormat="1" applyFont="1" applyFill="1" applyBorder="1" applyAlignment="1" applyProtection="1">
      <alignment horizontal="center" vertical="center"/>
      <protection locked="0"/>
    </xf>
    <xf numFmtId="168" fontId="36" fillId="26" borderId="29" xfId="44" applyNumberFormat="1" applyFont="1" applyFill="1" applyBorder="1" applyAlignment="1" applyProtection="1">
      <alignment horizontal="center" vertical="center"/>
      <protection locked="0"/>
    </xf>
    <xf numFmtId="3" fontId="21" fillId="26" borderId="75" xfId="0" applyNumberFormat="1" applyFont="1" applyFill="1" applyBorder="1" applyAlignment="1" applyProtection="1">
      <alignment horizontal="center" vertical="center"/>
      <protection hidden="1"/>
    </xf>
    <xf numFmtId="3" fontId="21" fillId="26" borderId="29" xfId="0" applyNumberFormat="1" applyFont="1" applyFill="1" applyBorder="1" applyAlignment="1" applyProtection="1">
      <alignment horizontal="center" vertical="center"/>
      <protection hidden="1"/>
    </xf>
    <xf numFmtId="168" fontId="36" fillId="26" borderId="26" xfId="44" applyNumberFormat="1" applyFont="1" applyFill="1" applyBorder="1" applyAlignment="1" applyProtection="1">
      <alignment horizontal="center" vertical="center"/>
      <protection hidden="1"/>
    </xf>
    <xf numFmtId="168" fontId="36" fillId="26" borderId="29" xfId="44" applyNumberFormat="1" applyFont="1" applyFill="1" applyBorder="1" applyAlignment="1" applyProtection="1">
      <alignment horizontal="center" vertical="center"/>
      <protection hidden="1"/>
    </xf>
    <xf numFmtId="0" fontId="26" fillId="24" borderId="98" xfId="0" applyFont="1" applyFill="1" applyBorder="1" applyAlignment="1" applyProtection="1">
      <alignment horizontal="center" vertical="center"/>
      <protection hidden="1"/>
    </xf>
    <xf numFmtId="0" fontId="26" fillId="24" borderId="99" xfId="0" applyFont="1" applyFill="1" applyBorder="1" applyAlignment="1" applyProtection="1">
      <alignment horizontal="center" vertical="center"/>
      <protection hidden="1"/>
    </xf>
    <xf numFmtId="0" fontId="21" fillId="25" borderId="11" xfId="0" applyFont="1" applyFill="1" applyBorder="1" applyAlignment="1">
      <alignment vertical="center"/>
    </xf>
    <xf numFmtId="0" fontId="27" fillId="25" borderId="11" xfId="0" applyFont="1" applyFill="1" applyBorder="1" applyAlignment="1">
      <alignment horizontal="left" vertical="center"/>
    </xf>
    <xf numFmtId="0" fontId="21" fillId="25" borderId="12" xfId="0" applyFont="1" applyFill="1" applyBorder="1" applyAlignment="1">
      <alignment vertical="center"/>
    </xf>
    <xf numFmtId="0" fontId="31" fillId="26" borderId="70" xfId="0" applyFont="1" applyFill="1" applyBorder="1" applyAlignment="1">
      <alignment horizontal="center"/>
    </xf>
    <xf numFmtId="0" fontId="38" fillId="28" borderId="77" xfId="0" applyFont="1" applyFill="1" applyBorder="1" applyAlignment="1">
      <alignment horizontal="center" vertical="center"/>
    </xf>
    <xf numFmtId="0" fontId="38" fillId="28" borderId="78" xfId="0" applyFont="1" applyFill="1" applyBorder="1" applyAlignment="1">
      <alignment horizontal="center" vertical="center"/>
    </xf>
    <xf numFmtId="0" fontId="20" fillId="26" borderId="0" xfId="0" applyFont="1" applyFill="1" applyAlignment="1">
      <alignment horizontal="center" vertical="center"/>
    </xf>
    <xf numFmtId="14" fontId="21" fillId="24" borderId="17" xfId="0" applyNumberFormat="1" applyFont="1" applyFill="1" applyBorder="1" applyAlignment="1">
      <alignment horizontal="center" vertical="center"/>
    </xf>
    <xf numFmtId="14" fontId="21" fillId="24" borderId="43" xfId="0" applyNumberFormat="1" applyFont="1" applyFill="1" applyBorder="1" applyAlignment="1">
      <alignment horizontal="center" vertical="center"/>
    </xf>
    <xf numFmtId="3" fontId="21" fillId="26" borderId="30" xfId="0" applyNumberFormat="1" applyFont="1" applyFill="1" applyBorder="1" applyAlignment="1">
      <alignment horizontal="center" vertical="center"/>
    </xf>
    <xf numFmtId="3" fontId="21" fillId="26" borderId="18" xfId="0" applyNumberFormat="1" applyFont="1" applyFill="1" applyBorder="1" applyAlignment="1">
      <alignment horizontal="center" vertical="center"/>
    </xf>
    <xf numFmtId="168" fontId="36" fillId="26" borderId="35" xfId="44" applyNumberFormat="1" applyFont="1" applyFill="1" applyBorder="1" applyAlignment="1" applyProtection="1">
      <alignment horizontal="center" vertical="center"/>
      <protection hidden="1"/>
    </xf>
    <xf numFmtId="14" fontId="21" fillId="24" borderId="16" xfId="0" applyNumberFormat="1" applyFont="1" applyFill="1" applyBorder="1" applyAlignment="1">
      <alignment horizontal="center" vertical="center"/>
    </xf>
    <xf numFmtId="14" fontId="21" fillId="24" borderId="23" xfId="0" applyNumberFormat="1" applyFont="1" applyFill="1" applyBorder="1" applyAlignment="1">
      <alignment horizontal="center" vertical="center"/>
    </xf>
    <xf numFmtId="3" fontId="1" fillId="26" borderId="20" xfId="0" applyNumberFormat="1" applyFont="1" applyFill="1" applyBorder="1" applyAlignment="1">
      <alignment horizontal="center" vertical="center"/>
    </xf>
    <xf numFmtId="3" fontId="1" fillId="26" borderId="16" xfId="0" applyNumberFormat="1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37" fillId="26" borderId="49" xfId="0" applyFont="1" applyFill="1" applyBorder="1" applyAlignment="1">
      <alignment horizontal="center" vertical="center"/>
    </xf>
    <xf numFmtId="14" fontId="21" fillId="24" borderId="35" xfId="0" applyNumberFormat="1" applyFont="1" applyFill="1" applyBorder="1" applyAlignment="1">
      <alignment horizontal="center" vertical="center"/>
    </xf>
    <xf numFmtId="14" fontId="21" fillId="24" borderId="36" xfId="0" applyNumberFormat="1" applyFont="1" applyFill="1" applyBorder="1" applyAlignment="1">
      <alignment horizontal="center" vertical="center"/>
    </xf>
    <xf numFmtId="3" fontId="21" fillId="26" borderId="21" xfId="0" applyNumberFormat="1" applyFont="1" applyFill="1" applyBorder="1" applyAlignment="1">
      <alignment horizontal="center" vertical="center"/>
    </xf>
    <xf numFmtId="3" fontId="21" fillId="26" borderId="22" xfId="0" applyNumberFormat="1" applyFont="1" applyFill="1" applyBorder="1" applyAlignment="1">
      <alignment horizontal="center" vertical="center"/>
    </xf>
    <xf numFmtId="168" fontId="36" fillId="26" borderId="22" xfId="44" applyNumberFormat="1" applyFont="1" applyFill="1" applyBorder="1" applyAlignment="1" applyProtection="1">
      <alignment horizontal="center" vertical="center"/>
      <protection hidden="1"/>
    </xf>
    <xf numFmtId="14" fontId="21" fillId="24" borderId="25" xfId="0" applyNumberFormat="1" applyFont="1" applyFill="1" applyBorder="1" applyAlignment="1">
      <alignment horizontal="center" vertical="center"/>
    </xf>
    <xf numFmtId="14" fontId="21" fillId="24" borderId="31" xfId="0" applyNumberFormat="1" applyFont="1" applyFill="1" applyBorder="1" applyAlignment="1">
      <alignment horizontal="center" vertical="center"/>
    </xf>
    <xf numFmtId="3" fontId="1" fillId="26" borderId="24" xfId="0" applyNumberFormat="1" applyFont="1" applyFill="1" applyBorder="1" applyAlignment="1">
      <alignment horizontal="center" vertical="center"/>
    </xf>
    <xf numFmtId="3" fontId="1" fillId="26" borderId="25" xfId="0" applyNumberFormat="1" applyFont="1" applyFill="1" applyBorder="1" applyAlignment="1">
      <alignment horizontal="center" vertical="center"/>
    </xf>
    <xf numFmtId="168" fontId="36" fillId="26" borderId="41" xfId="44" applyNumberFormat="1" applyFont="1" applyFill="1" applyBorder="1" applyAlignment="1" applyProtection="1">
      <alignment horizontal="center" vertical="center"/>
      <protection hidden="1"/>
    </xf>
    <xf numFmtId="0" fontId="31" fillId="24" borderId="0" xfId="0" applyFont="1" applyFill="1" applyAlignment="1">
      <alignment horizontal="left" vertical="center" wrapText="1"/>
    </xf>
    <xf numFmtId="0" fontId="31" fillId="24" borderId="59" xfId="0" applyFont="1" applyFill="1" applyBorder="1" applyAlignment="1">
      <alignment horizontal="center" vertical="center"/>
    </xf>
    <xf numFmtId="0" fontId="31" fillId="24" borderId="60" xfId="0" applyFont="1" applyFill="1" applyBorder="1" applyAlignment="1">
      <alignment horizontal="center" vertical="center"/>
    </xf>
    <xf numFmtId="0" fontId="31" fillId="24" borderId="61" xfId="0" applyFont="1" applyFill="1" applyBorder="1" applyAlignment="1">
      <alignment horizontal="center" vertical="center"/>
    </xf>
    <xf numFmtId="0" fontId="26" fillId="24" borderId="53" xfId="0" applyFont="1" applyFill="1" applyBorder="1" applyAlignment="1">
      <alignment horizontal="center" vertical="center"/>
    </xf>
    <xf numFmtId="0" fontId="26" fillId="24" borderId="54" xfId="0" applyFont="1" applyFill="1" applyBorder="1" applyAlignment="1">
      <alignment horizontal="center" vertical="center"/>
    </xf>
    <xf numFmtId="0" fontId="26" fillId="24" borderId="67" xfId="0" applyFont="1" applyFill="1" applyBorder="1" applyAlignment="1">
      <alignment horizontal="center" vertical="center"/>
    </xf>
    <xf numFmtId="0" fontId="26" fillId="24" borderId="66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center" vertical="center"/>
    </xf>
    <xf numFmtId="0" fontId="26" fillId="24" borderId="68" xfId="0" applyFont="1" applyFill="1" applyBorder="1" applyAlignment="1">
      <alignment horizontal="center" vertical="center"/>
    </xf>
    <xf numFmtId="0" fontId="26" fillId="24" borderId="55" xfId="0" applyFont="1" applyFill="1" applyBorder="1" applyAlignment="1">
      <alignment horizontal="center" vertical="center"/>
    </xf>
    <xf numFmtId="0" fontId="26" fillId="24" borderId="56" xfId="0" applyFont="1" applyFill="1" applyBorder="1" applyAlignment="1">
      <alignment horizontal="center" vertical="center"/>
    </xf>
    <xf numFmtId="0" fontId="26" fillId="24" borderId="57" xfId="0" applyFont="1" applyFill="1" applyBorder="1" applyAlignment="1">
      <alignment horizontal="center" vertical="center"/>
    </xf>
    <xf numFmtId="0" fontId="31" fillId="24" borderId="69" xfId="0" applyFont="1" applyFill="1" applyBorder="1" applyAlignment="1">
      <alignment horizontal="center" vertical="center"/>
    </xf>
    <xf numFmtId="0" fontId="31" fillId="24" borderId="70" xfId="0" applyFont="1" applyFill="1" applyBorder="1" applyAlignment="1">
      <alignment horizontal="center" vertical="center"/>
    </xf>
    <xf numFmtId="0" fontId="31" fillId="24" borderId="71" xfId="0" applyFont="1" applyFill="1" applyBorder="1" applyAlignment="1">
      <alignment horizontal="center" vertical="center"/>
    </xf>
    <xf numFmtId="0" fontId="31" fillId="24" borderId="66" xfId="0" applyFont="1" applyFill="1" applyBorder="1" applyAlignment="1">
      <alignment horizontal="center" vertical="center"/>
    </xf>
    <xf numFmtId="0" fontId="31" fillId="24" borderId="11" xfId="0" applyFont="1" applyFill="1" applyBorder="1" applyAlignment="1">
      <alignment horizontal="center" vertical="center"/>
    </xf>
    <xf numFmtId="0" fontId="31" fillId="24" borderId="68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" xfId="44" builtinId="3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Hyperlink" xfId="43" builtinId="8"/>
    <cellStyle name="Input" xfId="34" xr:uid="{00000000-0005-0000-0000-000021000000}"/>
    <cellStyle name="Komma 2" xfId="46" xr:uid="{FB5FB9B6-F9F7-4204-8871-9E22C5C1D82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42" xr:uid="{F3417CC3-E9AF-421A-99F6-68F251ECD8AA}"/>
    <cellStyle name="Note" xfId="37" xr:uid="{00000000-0005-0000-0000-000025000000}"/>
    <cellStyle name="Output" xfId="38" xr:uid="{00000000-0005-0000-0000-000026000000}"/>
    <cellStyle name="Standaard 2" xfId="45" xr:uid="{72F0597F-81EC-44BC-942A-05214D00397B}"/>
    <cellStyle name="Title" xfId="39" xr:uid="{00000000-0005-0000-0000-000028000000}"/>
    <cellStyle name="Total" xfId="40" xr:uid="{00000000-0005-0000-0000-000029000000}"/>
    <cellStyle name="Warning Text" xfId="41" xr:uid="{00000000-0005-0000-0000-00002A000000}"/>
  </cellStyles>
  <dxfs count="54">
    <dxf>
      <font>
        <color theme="1"/>
      </font>
      <fill>
        <patternFill>
          <bgColor theme="0" tint="-0.14996795556505021"/>
        </patternFill>
      </fill>
    </dxf>
    <dxf>
      <font>
        <color theme="6" tint="0.39994506668294322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b val="0"/>
        <i/>
        <color theme="0" tint="-0.49998474074526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theme="1"/>
      </font>
      <fill>
        <patternFill>
          <bgColor theme="0" tint="-0.14996795556505021"/>
        </patternFill>
      </fill>
    </dxf>
    <dxf>
      <font>
        <color theme="6" tint="0.39994506668294322"/>
      </font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79998168889431442"/>
      </font>
    </dxf>
    <dxf>
      <font>
        <b val="0"/>
        <i/>
        <color theme="0" tint="-0.49998474074526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0BB17"/>
      <color rgb="FF000080"/>
      <color rgb="FF0070C2"/>
      <color rgb="FFFF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704850</xdr:colOff>
      <xdr:row>0</xdr:row>
      <xdr:rowOff>0</xdr:rowOff>
    </xdr:from>
    <xdr:to>
      <xdr:col>22</xdr:col>
      <xdr:colOff>759402</xdr:colOff>
      <xdr:row>4</xdr:row>
      <xdr:rowOff>212725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C6170E0-191E-FE6C-626A-9F8F38473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0"/>
          <a:ext cx="1607127" cy="1203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152400</xdr:rowOff>
    </xdr:from>
    <xdr:to>
      <xdr:col>4</xdr:col>
      <xdr:colOff>269875</xdr:colOff>
      <xdr:row>29</xdr:row>
      <xdr:rowOff>90806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12BFCC34-D1A8-59DB-4B55-2D85FDB66432}"/>
            </a:ext>
          </a:extLst>
        </xdr:cNvPr>
        <xdr:cNvSpPr txBox="1"/>
      </xdr:nvSpPr>
      <xdr:spPr>
        <a:xfrm rot="10800000" flipH="1" flipV="1">
          <a:off x="0" y="1847850"/>
          <a:ext cx="3089275" cy="30149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>
              <a:solidFill>
                <a:schemeClr val="bg1"/>
              </a:solidFill>
            </a:rPr>
            <a:t>=ALS(O13="Diesel (B0 blend)";2,652;</a:t>
          </a:r>
        </a:p>
        <a:p>
          <a:r>
            <a:rPr lang="nl-NL" sz="1100">
              <a:solidFill>
                <a:schemeClr val="bg1"/>
              </a:solidFill>
            </a:rPr>
            <a:t>ALS(O13="Diesel (B7 blend)";2,468;</a:t>
          </a:r>
        </a:p>
        <a:p>
          <a:r>
            <a:rPr lang="nl-NL" sz="1100">
              <a:solidFill>
                <a:schemeClr val="bg1"/>
              </a:solidFill>
            </a:rPr>
            <a:t>ALS(O13="Biodiesel (HVO 100)";0,032;</a:t>
          </a:r>
        </a:p>
        <a:p>
          <a:r>
            <a:rPr lang="nl-NL" sz="1100">
              <a:solidFill>
                <a:schemeClr val="bg1"/>
              </a:solidFill>
            </a:rPr>
            <a:t>ALS(O13="Biodiesel (FAME)";0,031;</a:t>
          </a:r>
        </a:p>
        <a:p>
          <a:r>
            <a:rPr lang="nl-NL" sz="1100">
              <a:solidFill>
                <a:schemeClr val="bg1"/>
              </a:solidFill>
            </a:rPr>
            <a:t>ALS(O13="Biodiesel (GTL)";2,465;</a:t>
          </a:r>
        </a:p>
        <a:p>
          <a:r>
            <a:rPr lang="nl-NL" sz="1100">
              <a:solidFill>
                <a:schemeClr val="bg1"/>
              </a:solidFill>
            </a:rPr>
            <a:t>ALS(O13="HVO 20";2,128;</a:t>
          </a:r>
        </a:p>
        <a:p>
          <a:r>
            <a:rPr lang="nl-NL" sz="1100">
              <a:solidFill>
                <a:schemeClr val="bg1"/>
              </a:solidFill>
            </a:rPr>
            <a:t>ALS(O13="Natural Gas";2,945;</a:t>
          </a:r>
        </a:p>
        <a:p>
          <a:r>
            <a:rPr lang="nl-NL" sz="1100">
              <a:solidFill>
                <a:schemeClr val="bg1"/>
              </a:solidFill>
            </a:rPr>
            <a:t>ALS(O13="Natural Gas (BIO)";0,176;"Geen match"))))))))</a:t>
          </a:r>
        </a:p>
        <a:p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704850</xdr:colOff>
      <xdr:row>0</xdr:row>
      <xdr:rowOff>0</xdr:rowOff>
    </xdr:from>
    <xdr:to>
      <xdr:col>22</xdr:col>
      <xdr:colOff>749877</xdr:colOff>
      <xdr:row>4</xdr:row>
      <xdr:rowOff>212725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0ED8513-87BC-4552-93F1-6CBB9EDA9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2175" y="0"/>
          <a:ext cx="1607127" cy="1203325"/>
        </a:xfrm>
        <a:prstGeom prst="rect">
          <a:avLst/>
        </a:prstGeom>
      </xdr:spPr>
    </xdr:pic>
    <xdr:clientData/>
  </xdr:twoCellAnchor>
  <xdr:twoCellAnchor>
    <xdr:from>
      <xdr:col>4</xdr:col>
      <xdr:colOff>66675</xdr:colOff>
      <xdr:row>14</xdr:row>
      <xdr:rowOff>266700</xdr:rowOff>
    </xdr:from>
    <xdr:to>
      <xdr:col>4</xdr:col>
      <xdr:colOff>1257300</xdr:colOff>
      <xdr:row>16</xdr:row>
      <xdr:rowOff>212598</xdr:rowOff>
    </xdr:to>
    <xdr:sp macro="" textlink="">
      <xdr:nvSpPr>
        <xdr:cNvPr id="3" name="Tekstballon: rechthoek 2">
          <a:extLst>
            <a:ext uri="{FF2B5EF4-FFF2-40B4-BE49-F238E27FC236}">
              <a16:creationId xmlns:a16="http://schemas.microsoft.com/office/drawing/2014/main" id="{A47BCC01-EC93-446D-8EB5-42EEEB07B699}"/>
            </a:ext>
          </a:extLst>
        </xdr:cNvPr>
        <xdr:cNvSpPr/>
      </xdr:nvSpPr>
      <xdr:spPr>
        <a:xfrm>
          <a:off x="1628775" y="3838575"/>
          <a:ext cx="1190625" cy="498348"/>
        </a:xfrm>
        <a:prstGeom prst="wedgeRectCallout">
          <a:avLst>
            <a:gd name="adj1" fmla="val 2334"/>
            <a:gd name="adj2" fmla="val -106609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Selecteer 'geladen' of 'leeg'</a:t>
          </a:r>
        </a:p>
      </xdr:txBody>
    </xdr:sp>
    <xdr:clientData/>
  </xdr:twoCellAnchor>
  <xdr:twoCellAnchor>
    <xdr:from>
      <xdr:col>5</xdr:col>
      <xdr:colOff>19049</xdr:colOff>
      <xdr:row>16</xdr:row>
      <xdr:rowOff>209549</xdr:rowOff>
    </xdr:from>
    <xdr:to>
      <xdr:col>6</xdr:col>
      <xdr:colOff>9525</xdr:colOff>
      <xdr:row>20</xdr:row>
      <xdr:rowOff>114300</xdr:rowOff>
    </xdr:to>
    <xdr:sp macro="" textlink="">
      <xdr:nvSpPr>
        <xdr:cNvPr id="4" name="Tekstballon: rechthoek 3">
          <a:extLst>
            <a:ext uri="{FF2B5EF4-FFF2-40B4-BE49-F238E27FC236}">
              <a16:creationId xmlns:a16="http://schemas.microsoft.com/office/drawing/2014/main" id="{20324E88-265E-41E5-82C3-285646157BFF}"/>
            </a:ext>
          </a:extLst>
        </xdr:cNvPr>
        <xdr:cNvSpPr/>
      </xdr:nvSpPr>
      <xdr:spPr>
        <a:xfrm>
          <a:off x="2962274" y="4333874"/>
          <a:ext cx="1371601" cy="1009651"/>
        </a:xfrm>
        <a:prstGeom prst="wedgeRectCallout">
          <a:avLst>
            <a:gd name="adj1" fmla="val -1405"/>
            <a:gd name="adj2" fmla="val -145197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Vertrek wordt automatisch gevuld door aankomst vorige reis, behalve bij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de eerste</a:t>
          </a:r>
          <a:endParaRPr lang="nl-N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190500</xdr:colOff>
      <xdr:row>5</xdr:row>
      <xdr:rowOff>104774</xdr:rowOff>
    </xdr:from>
    <xdr:to>
      <xdr:col>7</xdr:col>
      <xdr:colOff>514350</xdr:colOff>
      <xdr:row>7</xdr:row>
      <xdr:rowOff>133350</xdr:rowOff>
    </xdr:to>
    <xdr:sp macro="" textlink="">
      <xdr:nvSpPr>
        <xdr:cNvPr id="5" name="Tekstballon: rechthoek 4">
          <a:extLst>
            <a:ext uri="{FF2B5EF4-FFF2-40B4-BE49-F238E27FC236}">
              <a16:creationId xmlns:a16="http://schemas.microsoft.com/office/drawing/2014/main" id="{639954A5-7D39-4618-9B68-0AEC3FDC1FCD}"/>
            </a:ext>
          </a:extLst>
        </xdr:cNvPr>
        <xdr:cNvSpPr/>
      </xdr:nvSpPr>
      <xdr:spPr>
        <a:xfrm>
          <a:off x="4514850" y="1343024"/>
          <a:ext cx="1704975" cy="619126"/>
        </a:xfrm>
        <a:prstGeom prst="wedgeRectCallout">
          <a:avLst>
            <a:gd name="adj1" fmla="val 97661"/>
            <a:gd name="adj2" fmla="val -5121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vul A, B en C in en het verbruik wordt uitgerekend</a:t>
          </a:r>
        </a:p>
      </xdr:txBody>
    </xdr:sp>
    <xdr:clientData/>
  </xdr:twoCellAnchor>
  <xdr:twoCellAnchor>
    <xdr:from>
      <xdr:col>14</xdr:col>
      <xdr:colOff>771525</xdr:colOff>
      <xdr:row>9</xdr:row>
      <xdr:rowOff>123825</xdr:rowOff>
    </xdr:from>
    <xdr:to>
      <xdr:col>17</xdr:col>
      <xdr:colOff>171450</xdr:colOff>
      <xdr:row>11</xdr:row>
      <xdr:rowOff>161925</xdr:rowOff>
    </xdr:to>
    <xdr:sp macro="" textlink="">
      <xdr:nvSpPr>
        <xdr:cNvPr id="6" name="Tekstballon: rechthoek 5">
          <a:extLst>
            <a:ext uri="{FF2B5EF4-FFF2-40B4-BE49-F238E27FC236}">
              <a16:creationId xmlns:a16="http://schemas.microsoft.com/office/drawing/2014/main" id="{FC1FD68C-84C1-4B86-BF75-2C2ABBE1CB29}"/>
            </a:ext>
          </a:extLst>
        </xdr:cNvPr>
        <xdr:cNvSpPr/>
      </xdr:nvSpPr>
      <xdr:spPr>
        <a:xfrm>
          <a:off x="10534650" y="2333625"/>
          <a:ext cx="2143125" cy="476250"/>
        </a:xfrm>
        <a:prstGeom prst="wedgeRectCallout">
          <a:avLst>
            <a:gd name="adj1" fmla="val -69194"/>
            <a:gd name="adj2" fmla="val 126725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Kies brandstof. De emissiefactor verschijnt automatisch</a:t>
          </a:r>
        </a:p>
      </xdr:txBody>
    </xdr:sp>
    <xdr:clientData/>
  </xdr:twoCellAnchor>
  <xdr:twoCellAnchor>
    <xdr:from>
      <xdr:col>16</xdr:col>
      <xdr:colOff>25401</xdr:colOff>
      <xdr:row>16</xdr:row>
      <xdr:rowOff>187325</xdr:rowOff>
    </xdr:from>
    <xdr:to>
      <xdr:col>19</xdr:col>
      <xdr:colOff>723901</xdr:colOff>
      <xdr:row>21</xdr:row>
      <xdr:rowOff>190500</xdr:rowOff>
    </xdr:to>
    <xdr:sp macro="" textlink="">
      <xdr:nvSpPr>
        <xdr:cNvPr id="7" name="Tekstballon: rechthoek 6">
          <a:extLst>
            <a:ext uri="{FF2B5EF4-FFF2-40B4-BE49-F238E27FC236}">
              <a16:creationId xmlns:a16="http://schemas.microsoft.com/office/drawing/2014/main" id="{0C3377FD-D857-460D-9D35-87CA77A340AA}"/>
            </a:ext>
          </a:extLst>
        </xdr:cNvPr>
        <xdr:cNvSpPr/>
      </xdr:nvSpPr>
      <xdr:spPr>
        <a:xfrm>
          <a:off x="9788526" y="4311650"/>
          <a:ext cx="3041650" cy="1384300"/>
        </a:xfrm>
        <a:prstGeom prst="wedgeRectCallout">
          <a:avLst>
            <a:gd name="adj1" fmla="val -38246"/>
            <a:gd name="adj2" fmla="val -120203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* Als je bij type in kolom E 'geladen' kiest, wordt het veld 'kilometers leeg' grijs omdat het niet nodig is. </a:t>
          </a:r>
        </a:p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* Als je bij type in kolom E 'leeg' kiest, worden de velden 'kilometers geladen', 'vervoerde tonnen' en 'tonnen x km' grijs omdat die dan niet meer relevant zijn. </a:t>
          </a:r>
        </a:p>
        <a:p>
          <a:pPr marL="0" indent="0" algn="ctr"/>
          <a:endParaRPr lang="nl-N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228600</xdr:colOff>
      <xdr:row>2</xdr:row>
      <xdr:rowOff>219075</xdr:rowOff>
    </xdr:from>
    <xdr:to>
      <xdr:col>21</xdr:col>
      <xdr:colOff>485775</xdr:colOff>
      <xdr:row>5</xdr:row>
      <xdr:rowOff>88773</xdr:rowOff>
    </xdr:to>
    <xdr:sp macro="" textlink="">
      <xdr:nvSpPr>
        <xdr:cNvPr id="8" name="Tekstballon: rechthoek 7">
          <a:extLst>
            <a:ext uri="{FF2B5EF4-FFF2-40B4-BE49-F238E27FC236}">
              <a16:creationId xmlns:a16="http://schemas.microsoft.com/office/drawing/2014/main" id="{DA772D15-CDE1-4E41-8002-341F35E18F27}"/>
            </a:ext>
          </a:extLst>
        </xdr:cNvPr>
        <xdr:cNvSpPr/>
      </xdr:nvSpPr>
      <xdr:spPr>
        <a:xfrm>
          <a:off x="12334875" y="714375"/>
          <a:ext cx="1819275" cy="612648"/>
        </a:xfrm>
        <a:prstGeom prst="wedgeRectCallout">
          <a:avLst>
            <a:gd name="adj1" fmla="val 43925"/>
            <a:gd name="adj2" fmla="val 101368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Niets invullen, automatische berekeningen afhankelijk van 'geladen' of 'leeg'</a:t>
          </a:r>
        </a:p>
      </xdr:txBody>
    </xdr:sp>
    <xdr:clientData/>
  </xdr:twoCellAnchor>
  <xdr:twoCellAnchor>
    <xdr:from>
      <xdr:col>20</xdr:col>
      <xdr:colOff>31750</xdr:colOff>
      <xdr:row>13</xdr:row>
      <xdr:rowOff>149225</xdr:rowOff>
    </xdr:from>
    <xdr:to>
      <xdr:col>21</xdr:col>
      <xdr:colOff>85725</xdr:colOff>
      <xdr:row>15</xdr:row>
      <xdr:rowOff>228600</xdr:rowOff>
    </xdr:to>
    <xdr:sp macro="" textlink="">
      <xdr:nvSpPr>
        <xdr:cNvPr id="9" name="Tekstballon: rechthoek 8">
          <a:extLst>
            <a:ext uri="{FF2B5EF4-FFF2-40B4-BE49-F238E27FC236}">
              <a16:creationId xmlns:a16="http://schemas.microsoft.com/office/drawing/2014/main" id="{1577FA29-E3BA-4D7D-9CFE-277DB589BBE7}"/>
            </a:ext>
          </a:extLst>
        </xdr:cNvPr>
        <xdr:cNvSpPr/>
      </xdr:nvSpPr>
      <xdr:spPr>
        <a:xfrm>
          <a:off x="12919075" y="3444875"/>
          <a:ext cx="835025" cy="631825"/>
        </a:xfrm>
        <a:prstGeom prst="wedgeRectCallout">
          <a:avLst>
            <a:gd name="adj1" fmla="val -4482"/>
            <a:gd name="adj2" fmla="val -95793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liters  x  emissie-factor</a:t>
          </a:r>
        </a:p>
      </xdr:txBody>
    </xdr:sp>
    <xdr:clientData/>
  </xdr:twoCellAnchor>
  <xdr:twoCellAnchor>
    <xdr:from>
      <xdr:col>20</xdr:col>
      <xdr:colOff>752475</xdr:colOff>
      <xdr:row>15</xdr:row>
      <xdr:rowOff>171450</xdr:rowOff>
    </xdr:from>
    <xdr:to>
      <xdr:col>22</xdr:col>
      <xdr:colOff>190500</xdr:colOff>
      <xdr:row>18</xdr:row>
      <xdr:rowOff>161925</xdr:rowOff>
    </xdr:to>
    <xdr:sp macro="" textlink="">
      <xdr:nvSpPr>
        <xdr:cNvPr id="10" name="Tekstballon: rechthoek 9">
          <a:extLst>
            <a:ext uri="{FF2B5EF4-FFF2-40B4-BE49-F238E27FC236}">
              <a16:creationId xmlns:a16="http://schemas.microsoft.com/office/drawing/2014/main" id="{6892A2EA-58B4-499B-AC6F-C0C231F5E1D7}"/>
            </a:ext>
          </a:extLst>
        </xdr:cNvPr>
        <xdr:cNvSpPr/>
      </xdr:nvSpPr>
      <xdr:spPr>
        <a:xfrm>
          <a:off x="13639800" y="4019550"/>
          <a:ext cx="1000125" cy="819150"/>
        </a:xfrm>
        <a:prstGeom prst="wedgeRectCallout">
          <a:avLst>
            <a:gd name="adj1" fmla="val -11429"/>
            <a:gd name="adj2" fmla="val -129760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kg CO</a:t>
          </a:r>
          <a:r>
            <a:rPr lang="nl-NL" sz="1100" baseline="-250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 gedeeld door vervoerde tonnen</a:t>
          </a:r>
        </a:p>
      </xdr:txBody>
    </xdr:sp>
    <xdr:clientData/>
  </xdr:twoCellAnchor>
  <xdr:twoCellAnchor>
    <xdr:from>
      <xdr:col>21</xdr:col>
      <xdr:colOff>600076</xdr:colOff>
      <xdr:row>20</xdr:row>
      <xdr:rowOff>85725</xdr:rowOff>
    </xdr:from>
    <xdr:to>
      <xdr:col>22</xdr:col>
      <xdr:colOff>619125</xdr:colOff>
      <xdr:row>23</xdr:row>
      <xdr:rowOff>161925</xdr:rowOff>
    </xdr:to>
    <xdr:sp macro="" textlink="">
      <xdr:nvSpPr>
        <xdr:cNvPr id="11" name="Tekstballon: rechthoek 10">
          <a:extLst>
            <a:ext uri="{FF2B5EF4-FFF2-40B4-BE49-F238E27FC236}">
              <a16:creationId xmlns:a16="http://schemas.microsoft.com/office/drawing/2014/main" id="{521E3492-D34A-4E8F-8DFA-8D92E9DE1FA9}"/>
            </a:ext>
          </a:extLst>
        </xdr:cNvPr>
        <xdr:cNvSpPr/>
      </xdr:nvSpPr>
      <xdr:spPr>
        <a:xfrm>
          <a:off x="14268451" y="5314950"/>
          <a:ext cx="800099" cy="904875"/>
        </a:xfrm>
        <a:prstGeom prst="wedgeRectCallout">
          <a:avLst>
            <a:gd name="adj1" fmla="val 34409"/>
            <a:gd name="adj2" fmla="val -224277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Kg CO</a:t>
          </a:r>
          <a:r>
            <a:rPr lang="nl-NL" sz="1100" baseline="-25000">
              <a:solidFill>
                <a:schemeClr val="lt1"/>
              </a:solidFill>
              <a:latin typeface="+mn-lt"/>
              <a:ea typeface="+mn-ea"/>
              <a:cs typeface="+mn-cs"/>
            </a:rPr>
            <a:t>2</a:t>
          </a:r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 gedeeld door ton-kilometer</a:t>
          </a:r>
        </a:p>
      </xdr:txBody>
    </xdr:sp>
    <xdr:clientData/>
  </xdr:twoCellAnchor>
  <xdr:twoCellAnchor>
    <xdr:from>
      <xdr:col>7</xdr:col>
      <xdr:colOff>9526</xdr:colOff>
      <xdr:row>16</xdr:row>
      <xdr:rowOff>190499</xdr:rowOff>
    </xdr:from>
    <xdr:to>
      <xdr:col>9</xdr:col>
      <xdr:colOff>657225</xdr:colOff>
      <xdr:row>19</xdr:row>
      <xdr:rowOff>200024</xdr:rowOff>
    </xdr:to>
    <xdr:sp macro="" textlink="">
      <xdr:nvSpPr>
        <xdr:cNvPr id="12" name="Tekstballon: rechthoek 11">
          <a:extLst>
            <a:ext uri="{FF2B5EF4-FFF2-40B4-BE49-F238E27FC236}">
              <a16:creationId xmlns:a16="http://schemas.microsoft.com/office/drawing/2014/main" id="{CAA7176E-5F35-4C8F-90E2-716240E05737}"/>
            </a:ext>
          </a:extLst>
        </xdr:cNvPr>
        <xdr:cNvSpPr/>
      </xdr:nvSpPr>
      <xdr:spPr>
        <a:xfrm>
          <a:off x="5715001" y="4314824"/>
          <a:ext cx="1676399" cy="838200"/>
        </a:xfrm>
        <a:prstGeom prst="wedgeRectCallout">
          <a:avLst>
            <a:gd name="adj1" fmla="val -19340"/>
            <a:gd name="adj2" fmla="val -183064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'Inhoud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bunkers start reis' wordt automatisch gevuld door 'inhoud bunkers einde reis'</a:t>
          </a:r>
          <a:endParaRPr lang="nl-N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85725</xdr:colOff>
      <xdr:row>16</xdr:row>
      <xdr:rowOff>209549</xdr:rowOff>
    </xdr:from>
    <xdr:to>
      <xdr:col>13</xdr:col>
      <xdr:colOff>904875</xdr:colOff>
      <xdr:row>17</xdr:row>
      <xdr:rowOff>247649</xdr:rowOff>
    </xdr:to>
    <xdr:sp macro="" textlink="">
      <xdr:nvSpPr>
        <xdr:cNvPr id="15" name="Tekstballon: rechthoek 14">
          <a:extLst>
            <a:ext uri="{FF2B5EF4-FFF2-40B4-BE49-F238E27FC236}">
              <a16:creationId xmlns:a16="http://schemas.microsoft.com/office/drawing/2014/main" id="{319B9B34-BCEE-46FA-A7B9-A78551C6F795}"/>
            </a:ext>
          </a:extLst>
        </xdr:cNvPr>
        <xdr:cNvSpPr/>
      </xdr:nvSpPr>
      <xdr:spPr>
        <a:xfrm>
          <a:off x="7848600" y="4333874"/>
          <a:ext cx="1838325" cy="314325"/>
        </a:xfrm>
        <a:prstGeom prst="wedgeRectCallout">
          <a:avLst>
            <a:gd name="adj1" fmla="val 29567"/>
            <a:gd name="adj2" fmla="val -386041"/>
          </a:avLst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automatische</a:t>
          </a:r>
          <a:r>
            <a:rPr lang="nl-NL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 berekening</a:t>
          </a:r>
          <a:endParaRPr lang="nl-NL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257175</xdr:colOff>
      <xdr:row>13</xdr:row>
      <xdr:rowOff>104775</xdr:rowOff>
    </xdr:from>
    <xdr:to>
      <xdr:col>6</xdr:col>
      <xdr:colOff>1000125</xdr:colOff>
      <xdr:row>14</xdr:row>
      <xdr:rowOff>95250</xdr:rowOff>
    </xdr:to>
    <xdr:sp macro="" textlink="">
      <xdr:nvSpPr>
        <xdr:cNvPr id="16" name="Tekstballon: rechthoek 15">
          <a:extLst>
            <a:ext uri="{FF2B5EF4-FFF2-40B4-BE49-F238E27FC236}">
              <a16:creationId xmlns:a16="http://schemas.microsoft.com/office/drawing/2014/main" id="{E77CBF2C-C630-4E62-B687-C2BA93658956}"/>
            </a:ext>
          </a:extLst>
        </xdr:cNvPr>
        <xdr:cNvSpPr/>
      </xdr:nvSpPr>
      <xdr:spPr>
        <a:xfrm>
          <a:off x="4581525" y="3400425"/>
          <a:ext cx="742950" cy="266700"/>
        </a:xfrm>
        <a:prstGeom prst="wedgeRectCallout">
          <a:avLst>
            <a:gd name="adj1" fmla="val 7838"/>
            <a:gd name="adj2" fmla="val -141703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invullen</a:t>
          </a:r>
        </a:p>
      </xdr:txBody>
    </xdr:sp>
    <xdr:clientData/>
  </xdr:twoCellAnchor>
  <xdr:twoCellAnchor>
    <xdr:from>
      <xdr:col>11</xdr:col>
      <xdr:colOff>142875</xdr:colOff>
      <xdr:row>13</xdr:row>
      <xdr:rowOff>104775</xdr:rowOff>
    </xdr:from>
    <xdr:to>
      <xdr:col>11</xdr:col>
      <xdr:colOff>885825</xdr:colOff>
      <xdr:row>14</xdr:row>
      <xdr:rowOff>95250</xdr:rowOff>
    </xdr:to>
    <xdr:sp macro="" textlink="">
      <xdr:nvSpPr>
        <xdr:cNvPr id="17" name="Tekstballon: rechthoek 16">
          <a:extLst>
            <a:ext uri="{FF2B5EF4-FFF2-40B4-BE49-F238E27FC236}">
              <a16:creationId xmlns:a16="http://schemas.microsoft.com/office/drawing/2014/main" id="{F38C80D7-8825-4B3E-B4F0-7952BACAE919}"/>
            </a:ext>
          </a:extLst>
        </xdr:cNvPr>
        <xdr:cNvSpPr/>
      </xdr:nvSpPr>
      <xdr:spPr>
        <a:xfrm>
          <a:off x="7905750" y="3400425"/>
          <a:ext cx="742950" cy="266700"/>
        </a:xfrm>
        <a:prstGeom prst="wedgeRectCallout">
          <a:avLst>
            <a:gd name="adj1" fmla="val 7838"/>
            <a:gd name="adj2" fmla="val -141703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invullen</a:t>
          </a:r>
        </a:p>
      </xdr:txBody>
    </xdr:sp>
    <xdr:clientData/>
  </xdr:twoCellAnchor>
  <xdr:twoCellAnchor>
    <xdr:from>
      <xdr:col>9</xdr:col>
      <xdr:colOff>133350</xdr:colOff>
      <xdr:row>13</xdr:row>
      <xdr:rowOff>104775</xdr:rowOff>
    </xdr:from>
    <xdr:to>
      <xdr:col>9</xdr:col>
      <xdr:colOff>876300</xdr:colOff>
      <xdr:row>14</xdr:row>
      <xdr:rowOff>95250</xdr:rowOff>
    </xdr:to>
    <xdr:sp macro="" textlink="">
      <xdr:nvSpPr>
        <xdr:cNvPr id="18" name="Tekstballon: rechthoek 17">
          <a:extLst>
            <a:ext uri="{FF2B5EF4-FFF2-40B4-BE49-F238E27FC236}">
              <a16:creationId xmlns:a16="http://schemas.microsoft.com/office/drawing/2014/main" id="{E8BB3887-A74F-4817-A7E3-B59A781D939B}"/>
            </a:ext>
          </a:extLst>
        </xdr:cNvPr>
        <xdr:cNvSpPr/>
      </xdr:nvSpPr>
      <xdr:spPr>
        <a:xfrm>
          <a:off x="6867525" y="3400425"/>
          <a:ext cx="742950" cy="266700"/>
        </a:xfrm>
        <a:prstGeom prst="wedgeRectCallout">
          <a:avLst>
            <a:gd name="adj1" fmla="val 7838"/>
            <a:gd name="adj2" fmla="val -141703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lang="nl-NL" sz="1100">
              <a:solidFill>
                <a:schemeClr val="lt1"/>
              </a:solidFill>
              <a:latin typeface="+mn-lt"/>
              <a:ea typeface="+mn-ea"/>
              <a:cs typeface="+mn-cs"/>
            </a:rPr>
            <a:t>invullen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2emissiefactoren.nl/lijst-emissiefactoren/" TargetMode="External"/><Relationship Id="rId1" Type="http://schemas.openxmlformats.org/officeDocument/2006/relationships/hyperlink" Target="https://www.co2emissiefactoren.nl/instrumente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2emissiefactoren.nl/lijst-emissiefactoren/" TargetMode="External"/><Relationship Id="rId1" Type="http://schemas.openxmlformats.org/officeDocument/2006/relationships/hyperlink" Target="https://www.co2emissiefactoren.nl/instrumenten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A657-787B-485D-859C-80314D58FDD4}">
  <sheetPr codeName="Blad2">
    <pageSetUpPr fitToPage="1"/>
  </sheetPr>
  <dimension ref="A1:BA178"/>
  <sheetViews>
    <sheetView showGridLines="0" showZeros="0" tabSelected="1" zoomScaleNormal="100" zoomScaleSheetLayoutView="50" workbookViewId="0">
      <selection activeCell="E4" sqref="E4:G4"/>
    </sheetView>
  </sheetViews>
  <sheetFormatPr defaultColWidth="9.140625" defaultRowHeight="12.75" x14ac:dyDescent="0.2"/>
  <cols>
    <col min="1" max="1" width="6.28515625" style="3" customWidth="1"/>
    <col min="2" max="2" width="6.28515625" style="6" customWidth="1"/>
    <col min="3" max="3" width="9.140625" style="5" customWidth="1"/>
    <col min="4" max="4" width="1.7109375" style="5" customWidth="1"/>
    <col min="5" max="7" width="20.7109375" style="5" customWidth="1"/>
    <col min="8" max="8" width="13.7109375" style="5" customWidth="1"/>
    <col min="9" max="9" width="1.7109375" style="5" customWidth="1"/>
    <col min="10" max="10" width="13.7109375" style="5" customWidth="1"/>
    <col min="11" max="11" width="1.7109375" style="5" customWidth="1"/>
    <col min="12" max="13" width="7.7109375" style="5" customWidth="1"/>
    <col min="14" max="14" width="14.7109375" style="5" customWidth="1"/>
    <col min="15" max="15" width="20.5703125" style="5" bestFit="1" customWidth="1"/>
    <col min="16" max="16" width="14.7109375" style="5" customWidth="1"/>
    <col min="17" max="22" width="11.7109375" style="5" customWidth="1"/>
    <col min="23" max="23" width="11.7109375" style="6" customWidth="1"/>
    <col min="24" max="25" width="11.7109375" style="131" hidden="1" customWidth="1"/>
    <col min="26" max="29" width="15.7109375" style="131" hidden="1" customWidth="1"/>
    <col min="30" max="30" width="0" style="131" hidden="1" customWidth="1"/>
    <col min="31" max="32" width="0" style="136" hidden="1" customWidth="1"/>
    <col min="33" max="33" width="0" style="6" hidden="1" customWidth="1"/>
    <col min="34" max="53" width="9.140625" style="3"/>
    <col min="54" max="16384" width="9.140625" style="6"/>
  </cols>
  <sheetData>
    <row r="1" spans="1:53" ht="20.100000000000001" customHeight="1" x14ac:dyDescent="0.2">
      <c r="B1" s="3" t="s">
        <v>0</v>
      </c>
      <c r="C1" s="4" t="s">
        <v>0</v>
      </c>
      <c r="D1" s="4"/>
      <c r="E1" s="4"/>
      <c r="F1" s="4"/>
      <c r="G1" s="4"/>
      <c r="H1" s="4"/>
      <c r="I1" s="4"/>
      <c r="J1" s="4" t="s">
        <v>0</v>
      </c>
      <c r="K1" s="4"/>
      <c r="L1" s="4"/>
      <c r="M1" s="4" t="s">
        <v>0</v>
      </c>
      <c r="N1" s="4"/>
      <c r="O1" s="4"/>
      <c r="P1" s="4"/>
      <c r="Q1" s="4"/>
      <c r="R1" s="4"/>
      <c r="S1" s="4"/>
      <c r="T1" s="4"/>
      <c r="U1" s="4"/>
      <c r="V1" s="4"/>
      <c r="W1" s="3"/>
    </row>
    <row r="2" spans="1:53" ht="20.100000000000001" customHeight="1" x14ac:dyDescent="0.2">
      <c r="B2" s="278" t="s">
        <v>21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165"/>
      <c r="P2" s="156"/>
      <c r="Q2" s="4"/>
      <c r="R2" s="4"/>
      <c r="S2" s="4"/>
      <c r="T2" s="4"/>
      <c r="U2" s="4"/>
      <c r="V2" s="4"/>
      <c r="W2" s="3"/>
    </row>
    <row r="3" spans="1:53" ht="20.100000000000001" customHeight="1" x14ac:dyDescent="0.2">
      <c r="B3" s="285"/>
      <c r="C3" s="285"/>
      <c r="D3" s="285"/>
      <c r="E3" s="285"/>
      <c r="F3" s="285"/>
      <c r="G3" s="285"/>
      <c r="H3" s="285"/>
      <c r="I3" s="4"/>
      <c r="J3" s="4" t="s">
        <v>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"/>
    </row>
    <row r="4" spans="1:53" s="7" customFormat="1" ht="20.100000000000001" customHeight="1" x14ac:dyDescent="0.2">
      <c r="A4" s="2"/>
      <c r="B4" s="289" t="s">
        <v>22</v>
      </c>
      <c r="C4" s="289" t="s">
        <v>2</v>
      </c>
      <c r="D4" s="15" t="s">
        <v>1</v>
      </c>
      <c r="E4" s="279" t="s">
        <v>0</v>
      </c>
      <c r="F4" s="279"/>
      <c r="G4" s="279"/>
      <c r="H4" s="16" t="s">
        <v>15</v>
      </c>
      <c r="I4" s="10" t="s">
        <v>1</v>
      </c>
      <c r="J4" s="299"/>
      <c r="K4" s="299"/>
      <c r="L4" s="299"/>
      <c r="M4" s="299"/>
      <c r="N4" s="299"/>
      <c r="O4" s="4"/>
      <c r="P4" s="1"/>
      <c r="Q4" s="2"/>
      <c r="R4" s="1"/>
      <c r="S4" s="1"/>
      <c r="T4" s="1"/>
      <c r="U4" s="2"/>
      <c r="V4" s="1"/>
      <c r="W4" s="2"/>
      <c r="X4" s="132"/>
      <c r="Y4" s="132"/>
      <c r="Z4" s="132"/>
      <c r="AA4" s="132"/>
      <c r="AB4" s="132"/>
      <c r="AC4" s="132"/>
      <c r="AD4" s="132"/>
      <c r="AE4" s="137"/>
      <c r="AF4" s="137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s="7" customFormat="1" ht="20.100000000000001" customHeight="1" x14ac:dyDescent="0.2">
      <c r="A5" s="2"/>
      <c r="B5" s="290" t="s">
        <v>23</v>
      </c>
      <c r="C5" s="290" t="s">
        <v>14</v>
      </c>
      <c r="D5" s="15" t="s">
        <v>1</v>
      </c>
      <c r="E5" s="291" t="s">
        <v>0</v>
      </c>
      <c r="F5" s="291"/>
      <c r="G5" s="291"/>
      <c r="H5" s="4"/>
      <c r="I5" s="4"/>
      <c r="J5" s="4"/>
      <c r="K5" s="4"/>
      <c r="L5" s="4"/>
      <c r="M5" s="4"/>
      <c r="N5" s="4"/>
      <c r="O5" s="4"/>
      <c r="P5" s="1"/>
      <c r="Q5" s="2"/>
      <c r="R5" s="127"/>
      <c r="S5" s="1"/>
      <c r="T5" s="1"/>
      <c r="U5" s="1"/>
      <c r="V5" s="1"/>
      <c r="W5" s="2"/>
      <c r="X5" s="132"/>
      <c r="Y5" s="132"/>
      <c r="Z5" s="132"/>
      <c r="AA5" s="132"/>
      <c r="AB5" s="132"/>
      <c r="AC5" s="132"/>
      <c r="AD5" s="132"/>
      <c r="AE5" s="137"/>
      <c r="AF5" s="137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s="7" customFormat="1" ht="20.100000000000001" customHeight="1" thickBot="1" x14ac:dyDescent="0.25">
      <c r="A6" s="2"/>
      <c r="B6" s="11" t="s">
        <v>90</v>
      </c>
      <c r="C6" s="11" t="s">
        <v>0</v>
      </c>
      <c r="D6" s="4" t="s">
        <v>0</v>
      </c>
      <c r="E6" s="4"/>
      <c r="F6" s="4"/>
      <c r="G6" s="4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2"/>
      <c r="X6" s="132"/>
      <c r="Y6" s="132"/>
      <c r="Z6" s="132"/>
      <c r="AA6" s="132"/>
      <c r="AB6" s="132"/>
      <c r="AC6" s="132"/>
      <c r="AD6" s="132"/>
      <c r="AE6" s="137"/>
      <c r="AF6" s="13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1:53" s="9" customFormat="1" ht="27" customHeight="1" x14ac:dyDescent="0.2">
      <c r="A7" s="13"/>
      <c r="C7" s="10"/>
      <c r="D7" s="10"/>
      <c r="E7" s="286" t="s">
        <v>25</v>
      </c>
      <c r="F7" s="287"/>
      <c r="G7" s="288"/>
      <c r="H7" s="286" t="s">
        <v>26</v>
      </c>
      <c r="I7" s="287"/>
      <c r="J7" s="287"/>
      <c r="K7" s="287"/>
      <c r="L7" s="287"/>
      <c r="M7" s="287"/>
      <c r="N7" s="288"/>
      <c r="O7" s="286" t="s">
        <v>103</v>
      </c>
      <c r="P7" s="288"/>
      <c r="Q7" s="286" t="s">
        <v>27</v>
      </c>
      <c r="R7" s="287"/>
      <c r="S7" s="287"/>
      <c r="T7" s="287"/>
      <c r="U7" s="286" t="s">
        <v>8</v>
      </c>
      <c r="V7" s="287"/>
      <c r="W7" s="288"/>
      <c r="X7" s="133"/>
      <c r="Y7" s="133"/>
      <c r="Z7" s="133"/>
      <c r="AA7" s="133"/>
      <c r="AB7" s="133"/>
      <c r="AC7" s="133"/>
      <c r="AD7" s="133"/>
      <c r="AE7" s="138"/>
      <c r="AF7" s="138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s="8" customFormat="1" ht="15" customHeight="1" x14ac:dyDescent="0.2">
      <c r="A8" s="1"/>
      <c r="B8" s="17"/>
      <c r="C8" s="17"/>
      <c r="D8" s="17"/>
      <c r="E8" s="255" t="s">
        <v>84</v>
      </c>
      <c r="F8" s="258" t="s">
        <v>29</v>
      </c>
      <c r="G8" s="261" t="s">
        <v>30</v>
      </c>
      <c r="H8" s="305" t="s">
        <v>3</v>
      </c>
      <c r="I8" s="294"/>
      <c r="J8" s="293" t="s">
        <v>4</v>
      </c>
      <c r="K8" s="294"/>
      <c r="L8" s="293" t="s">
        <v>5</v>
      </c>
      <c r="M8" s="294"/>
      <c r="N8" s="122" t="s">
        <v>19</v>
      </c>
      <c r="O8" s="157"/>
      <c r="P8" s="122"/>
      <c r="Q8" s="123"/>
      <c r="R8" s="124" t="s">
        <v>12</v>
      </c>
      <c r="S8" s="124" t="s">
        <v>13</v>
      </c>
      <c r="T8" s="129" t="s">
        <v>18</v>
      </c>
      <c r="U8" s="115" t="s">
        <v>0</v>
      </c>
      <c r="V8" s="119"/>
      <c r="W8" s="118" t="s">
        <v>45</v>
      </c>
      <c r="X8" s="132"/>
      <c r="Y8" s="132"/>
      <c r="Z8" s="132"/>
      <c r="AA8" s="132"/>
      <c r="AB8" s="132"/>
      <c r="AC8" s="132"/>
      <c r="AD8" s="132"/>
      <c r="AE8" s="132"/>
      <c r="AF8" s="13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s="8" customFormat="1" ht="15" customHeight="1" x14ac:dyDescent="0.2">
      <c r="A9" s="1"/>
      <c r="B9" s="17"/>
      <c r="C9" s="17"/>
      <c r="D9" s="17"/>
      <c r="E9" s="256"/>
      <c r="F9" s="259"/>
      <c r="G9" s="262"/>
      <c r="H9" s="31"/>
      <c r="I9" s="109"/>
      <c r="J9" s="93"/>
      <c r="K9" s="109"/>
      <c r="L9" s="303"/>
      <c r="M9" s="304"/>
      <c r="N9" s="110"/>
      <c r="O9" s="31"/>
      <c r="P9" s="91" t="s">
        <v>99</v>
      </c>
      <c r="Q9" s="111"/>
      <c r="R9" s="113" t="s">
        <v>0</v>
      </c>
      <c r="S9" s="113"/>
      <c r="T9" s="130" t="s">
        <v>39</v>
      </c>
      <c r="U9" s="116" t="s">
        <v>43</v>
      </c>
      <c r="V9" s="120" t="s">
        <v>43</v>
      </c>
      <c r="W9" s="24" t="s">
        <v>46</v>
      </c>
      <c r="X9" s="132"/>
      <c r="Y9" s="132"/>
      <c r="Z9" s="132"/>
      <c r="AA9" s="132"/>
      <c r="AB9" s="132"/>
      <c r="AC9" s="132"/>
      <c r="AD9" s="132"/>
      <c r="AE9" s="132"/>
      <c r="AF9" s="13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7" customFormat="1" ht="15" x14ac:dyDescent="0.2">
      <c r="A10" s="2"/>
      <c r="B10" s="17"/>
      <c r="C10" s="292"/>
      <c r="D10" s="292"/>
      <c r="E10" s="256"/>
      <c r="F10" s="259"/>
      <c r="G10" s="262"/>
      <c r="H10" s="306" t="s">
        <v>31</v>
      </c>
      <c r="I10" s="296"/>
      <c r="J10" s="295" t="s">
        <v>33</v>
      </c>
      <c r="K10" s="296"/>
      <c r="L10" s="295" t="s">
        <v>31</v>
      </c>
      <c r="M10" s="296"/>
      <c r="N10" s="91" t="s">
        <v>36</v>
      </c>
      <c r="O10" s="158"/>
      <c r="P10" s="91" t="s">
        <v>101</v>
      </c>
      <c r="Q10" s="112" t="s">
        <v>20</v>
      </c>
      <c r="R10" s="113" t="s">
        <v>20</v>
      </c>
      <c r="S10" s="113" t="s">
        <v>48</v>
      </c>
      <c r="T10" s="130" t="s">
        <v>17</v>
      </c>
      <c r="U10" s="116" t="s">
        <v>44</v>
      </c>
      <c r="V10" s="120" t="s">
        <v>56</v>
      </c>
      <c r="W10" s="24" t="s">
        <v>42</v>
      </c>
      <c r="X10" s="132"/>
      <c r="Y10" s="132"/>
      <c r="Z10" s="132"/>
      <c r="AA10" s="132"/>
      <c r="AB10" s="132"/>
      <c r="AC10" s="132"/>
      <c r="AD10" s="132"/>
      <c r="AE10" s="137"/>
      <c r="AF10" s="137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1:53" s="19" customFormat="1" ht="20.100000000000001" customHeight="1" thickBot="1" x14ac:dyDescent="0.25">
      <c r="A11" s="18"/>
      <c r="B11" s="17" t="s">
        <v>0</v>
      </c>
      <c r="C11" s="284" t="s">
        <v>0</v>
      </c>
      <c r="D11" s="284"/>
      <c r="E11" s="257"/>
      <c r="F11" s="260"/>
      <c r="G11" s="263"/>
      <c r="H11" s="306" t="s">
        <v>32</v>
      </c>
      <c r="I11" s="296"/>
      <c r="J11" s="297" t="s">
        <v>34</v>
      </c>
      <c r="K11" s="298"/>
      <c r="L11" s="295" t="s">
        <v>35</v>
      </c>
      <c r="M11" s="296"/>
      <c r="N11" s="91" t="s">
        <v>34</v>
      </c>
      <c r="O11" s="158" t="s">
        <v>24</v>
      </c>
      <c r="P11" s="91" t="s">
        <v>102</v>
      </c>
      <c r="Q11" s="112" t="s">
        <v>37</v>
      </c>
      <c r="R11" s="113" t="s">
        <v>38</v>
      </c>
      <c r="S11" s="114" t="s">
        <v>39</v>
      </c>
      <c r="T11" s="130" t="s">
        <v>40</v>
      </c>
      <c r="U11" s="117" t="s">
        <v>6</v>
      </c>
      <c r="V11" s="121" t="s">
        <v>55</v>
      </c>
      <c r="W11" s="24" t="s">
        <v>7</v>
      </c>
      <c r="X11" s="134"/>
      <c r="Y11" s="134"/>
      <c r="Z11" s="134"/>
      <c r="AA11" s="134"/>
      <c r="AB11" s="134"/>
      <c r="AC11" s="134"/>
      <c r="AD11" s="134"/>
      <c r="AE11" s="139"/>
      <c r="AF11" s="139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 s="92" customFormat="1" ht="29.25" customHeight="1" thickBot="1" x14ac:dyDescent="0.25">
      <c r="B12" s="141" t="s">
        <v>9</v>
      </c>
      <c r="C12" s="266" t="s">
        <v>28</v>
      </c>
      <c r="D12" s="267"/>
      <c r="E12" s="98" t="s">
        <v>71</v>
      </c>
      <c r="F12" s="102" t="s">
        <v>69</v>
      </c>
      <c r="G12" s="96" t="s">
        <v>68</v>
      </c>
      <c r="H12" s="274" t="s">
        <v>69</v>
      </c>
      <c r="I12" s="275"/>
      <c r="J12" s="276" t="s">
        <v>68</v>
      </c>
      <c r="K12" s="277"/>
      <c r="L12" s="276" t="s">
        <v>68</v>
      </c>
      <c r="M12" s="277"/>
      <c r="N12" s="97" t="s">
        <v>70</v>
      </c>
      <c r="O12" s="155" t="s">
        <v>68</v>
      </c>
      <c r="P12" s="97" t="s">
        <v>70</v>
      </c>
      <c r="Q12" s="99" t="s">
        <v>68</v>
      </c>
      <c r="R12" s="100" t="s">
        <v>68</v>
      </c>
      <c r="S12" s="100" t="s">
        <v>68</v>
      </c>
      <c r="T12" s="128" t="s">
        <v>70</v>
      </c>
      <c r="U12" s="271" t="s">
        <v>70</v>
      </c>
      <c r="V12" s="272"/>
      <c r="W12" s="273"/>
      <c r="X12" s="135" t="s">
        <v>72</v>
      </c>
      <c r="Y12" s="135" t="s">
        <v>73</v>
      </c>
      <c r="Z12" s="135" t="s">
        <v>74</v>
      </c>
      <c r="AA12" s="135" t="s">
        <v>75</v>
      </c>
      <c r="AB12" s="135" t="s">
        <v>76</v>
      </c>
      <c r="AC12" s="135" t="s">
        <v>77</v>
      </c>
      <c r="AD12" s="135" t="s">
        <v>78</v>
      </c>
      <c r="AE12" s="140"/>
      <c r="AF12" s="140"/>
    </row>
    <row r="13" spans="1:53" s="7" customFormat="1" ht="21.95" customHeight="1" x14ac:dyDescent="0.2">
      <c r="A13" s="2"/>
      <c r="B13" s="33">
        <v>1</v>
      </c>
      <c r="C13" s="280"/>
      <c r="D13" s="281"/>
      <c r="E13" s="21"/>
      <c r="F13" s="192" t="s">
        <v>105</v>
      </c>
      <c r="G13" s="146"/>
      <c r="H13" s="307">
        <v>0</v>
      </c>
      <c r="I13" s="308"/>
      <c r="J13" s="300"/>
      <c r="K13" s="301"/>
      <c r="L13" s="302"/>
      <c r="M13" s="302"/>
      <c r="N13" s="193">
        <f t="shared" ref="N13:N154" si="0">H13+J13-L13</f>
        <v>0</v>
      </c>
      <c r="O13" s="161" t="s">
        <v>100</v>
      </c>
      <c r="P13" s="196">
        <f>VLOOKUP(O13,Emissiefactoren!$A$1:$B$9,2,FALSE)</f>
        <v>0</v>
      </c>
      <c r="Q13" s="149"/>
      <c r="R13" s="150"/>
      <c r="S13" s="150"/>
      <c r="T13" s="198">
        <f>R13*S13</f>
        <v>0</v>
      </c>
      <c r="U13" s="201">
        <f>N13*P13</f>
        <v>0</v>
      </c>
      <c r="V13" s="202" t="str">
        <f t="shared" ref="V13:V24" si="1">IFERROR((U13/S13)," ")</f>
        <v xml:space="preserve"> </v>
      </c>
      <c r="W13" s="203" t="str">
        <f t="shared" ref="W13:W24" si="2">IFERROR((U13/T13)*1000, "  ")</f>
        <v xml:space="preserve">  </v>
      </c>
      <c r="X13" s="132" t="b">
        <f t="shared" ref="X13:X154" si="3">_xlfn.ISFORMULA(F13)</f>
        <v>0</v>
      </c>
      <c r="Y13" s="132" t="b">
        <f t="shared" ref="Y13:Y154" si="4">_xlfn.ISFORMULA(H13)</f>
        <v>0</v>
      </c>
      <c r="Z13" s="132" t="b">
        <f>_xlfn.ISFORMULA(N13)</f>
        <v>1</v>
      </c>
      <c r="AA13" s="132" t="b">
        <f>_xlfn.ISFORMULA(T13)</f>
        <v>1</v>
      </c>
      <c r="AB13" s="132" t="b">
        <f>_xlfn.ISFORMULA(U13)</f>
        <v>1</v>
      </c>
      <c r="AC13" s="132" t="b">
        <f>_xlfn.ISFORMULA(V13)</f>
        <v>1</v>
      </c>
      <c r="AD13" s="132" t="b">
        <f>_xlfn.ISFORMULA(W13)</f>
        <v>1</v>
      </c>
      <c r="AE13" s="137"/>
      <c r="AF13" s="13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1:53" s="7" customFormat="1" ht="21.95" customHeight="1" x14ac:dyDescent="0.2">
      <c r="A14" s="2"/>
      <c r="B14" s="33">
        <v>2</v>
      </c>
      <c r="C14" s="282"/>
      <c r="D14" s="283"/>
      <c r="E14" s="22"/>
      <c r="F14" s="211">
        <f t="shared" ref="F14:F77" si="5">G13</f>
        <v>0</v>
      </c>
      <c r="G14" s="147"/>
      <c r="H14" s="245">
        <f>L13</f>
        <v>0</v>
      </c>
      <c r="I14" s="246"/>
      <c r="J14" s="250"/>
      <c r="K14" s="251"/>
      <c r="L14" s="249"/>
      <c r="M14" s="249"/>
      <c r="N14" s="194">
        <f t="shared" si="0"/>
        <v>0</v>
      </c>
      <c r="O14" s="161" t="s">
        <v>100</v>
      </c>
      <c r="P14" s="196">
        <f>VLOOKUP(O14,Emissiefactoren!$A$1:$B$9,2,FALSE)</f>
        <v>0</v>
      </c>
      <c r="Q14" s="151"/>
      <c r="R14" s="152"/>
      <c r="S14" s="152"/>
      <c r="T14" s="199">
        <f t="shared" ref="T14:T154" si="6">R14*S14</f>
        <v>0</v>
      </c>
      <c r="U14" s="204">
        <f>N14*P14</f>
        <v>0</v>
      </c>
      <c r="V14" s="205" t="str">
        <f t="shared" si="1"/>
        <v xml:space="preserve"> </v>
      </c>
      <c r="W14" s="206" t="str">
        <f t="shared" si="2"/>
        <v xml:space="preserve">  </v>
      </c>
      <c r="X14" s="132" t="b">
        <f t="shared" si="3"/>
        <v>1</v>
      </c>
      <c r="Y14" s="132" t="b">
        <f t="shared" si="4"/>
        <v>1</v>
      </c>
      <c r="Z14" s="132" t="b">
        <f t="shared" ref="Z14:Z154" si="7">_xlfn.ISFORMULA(N14)</f>
        <v>1</v>
      </c>
      <c r="AA14" s="132" t="b">
        <f t="shared" ref="AA14:AA154" si="8">_xlfn.ISFORMULA(T14)</f>
        <v>1</v>
      </c>
      <c r="AB14" s="132" t="b">
        <f t="shared" ref="AB14:AB154" si="9">_xlfn.ISFORMULA(U14)</f>
        <v>1</v>
      </c>
      <c r="AC14" s="132" t="b">
        <f t="shared" ref="AC14:AC154" si="10">_xlfn.ISFORMULA(V14)</f>
        <v>1</v>
      </c>
      <c r="AD14" s="132" t="b">
        <f t="shared" ref="AD14:AD36" si="11">_xlfn.ISFORMULA(W14)</f>
        <v>1</v>
      </c>
      <c r="AE14" s="137"/>
      <c r="AF14" s="13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1:53" s="7" customFormat="1" ht="21.95" customHeight="1" x14ac:dyDescent="0.2">
      <c r="A15" s="2"/>
      <c r="B15" s="22">
        <v>3</v>
      </c>
      <c r="C15" s="247"/>
      <c r="D15" s="248"/>
      <c r="E15" s="22"/>
      <c r="F15" s="211">
        <f t="shared" si="5"/>
        <v>0</v>
      </c>
      <c r="G15" s="147"/>
      <c r="H15" s="245">
        <f t="shared" ref="H15:H36" si="12">L14</f>
        <v>0</v>
      </c>
      <c r="I15" s="246"/>
      <c r="J15" s="250"/>
      <c r="K15" s="251"/>
      <c r="L15" s="249"/>
      <c r="M15" s="249"/>
      <c r="N15" s="194">
        <f t="shared" si="0"/>
        <v>0</v>
      </c>
      <c r="O15" s="161" t="s">
        <v>100</v>
      </c>
      <c r="P15" s="196">
        <f>VLOOKUP(O15,Emissiefactoren!$A$1:$B$9,2,FALSE)</f>
        <v>0</v>
      </c>
      <c r="Q15" s="151"/>
      <c r="R15" s="152"/>
      <c r="S15" s="152"/>
      <c r="T15" s="199">
        <f t="shared" si="6"/>
        <v>0</v>
      </c>
      <c r="U15" s="207">
        <f t="shared" ref="U15:U78" si="13">N15*P15</f>
        <v>0</v>
      </c>
      <c r="V15" s="205" t="str">
        <f t="shared" si="1"/>
        <v xml:space="preserve"> </v>
      </c>
      <c r="W15" s="206" t="str">
        <f t="shared" si="2"/>
        <v xml:space="preserve">  </v>
      </c>
      <c r="X15" s="132" t="b">
        <f t="shared" si="3"/>
        <v>1</v>
      </c>
      <c r="Y15" s="132" t="b">
        <f t="shared" si="4"/>
        <v>1</v>
      </c>
      <c r="Z15" s="132" t="b">
        <f t="shared" si="7"/>
        <v>1</v>
      </c>
      <c r="AA15" s="132" t="b">
        <f t="shared" si="8"/>
        <v>1</v>
      </c>
      <c r="AB15" s="132" t="b">
        <f t="shared" si="9"/>
        <v>1</v>
      </c>
      <c r="AC15" s="132" t="b">
        <f t="shared" si="10"/>
        <v>1</v>
      </c>
      <c r="AD15" s="132" t="b">
        <f t="shared" si="11"/>
        <v>1</v>
      </c>
      <c r="AE15" s="137"/>
      <c r="AF15" s="137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1:53" s="7" customFormat="1" ht="21.95" customHeight="1" x14ac:dyDescent="0.2">
      <c r="A16" s="2"/>
      <c r="B16" s="22">
        <v>4</v>
      </c>
      <c r="C16" s="247"/>
      <c r="D16" s="248"/>
      <c r="E16" s="22"/>
      <c r="F16" s="211">
        <f t="shared" si="5"/>
        <v>0</v>
      </c>
      <c r="G16" s="147"/>
      <c r="H16" s="245">
        <f t="shared" si="12"/>
        <v>0</v>
      </c>
      <c r="I16" s="246"/>
      <c r="J16" s="250"/>
      <c r="K16" s="251"/>
      <c r="L16" s="249"/>
      <c r="M16" s="249"/>
      <c r="N16" s="194">
        <f t="shared" si="0"/>
        <v>0</v>
      </c>
      <c r="O16" s="161" t="s">
        <v>100</v>
      </c>
      <c r="P16" s="196">
        <f>VLOOKUP(O16,Emissiefactoren!$A$1:$B$9,2,FALSE)</f>
        <v>0</v>
      </c>
      <c r="Q16" s="151"/>
      <c r="R16" s="152"/>
      <c r="S16" s="152"/>
      <c r="T16" s="199">
        <f t="shared" si="6"/>
        <v>0</v>
      </c>
      <c r="U16" s="204">
        <f t="shared" si="13"/>
        <v>0</v>
      </c>
      <c r="V16" s="205" t="str">
        <f t="shared" si="1"/>
        <v xml:space="preserve"> </v>
      </c>
      <c r="W16" s="206" t="str">
        <f t="shared" si="2"/>
        <v xml:space="preserve">  </v>
      </c>
      <c r="X16" s="132" t="b">
        <f t="shared" si="3"/>
        <v>1</v>
      </c>
      <c r="Y16" s="132" t="b">
        <f t="shared" si="4"/>
        <v>1</v>
      </c>
      <c r="Z16" s="132" t="b">
        <f t="shared" si="7"/>
        <v>1</v>
      </c>
      <c r="AA16" s="132" t="b">
        <f t="shared" si="8"/>
        <v>1</v>
      </c>
      <c r="AB16" s="132" t="b">
        <f t="shared" si="9"/>
        <v>1</v>
      </c>
      <c r="AC16" s="132" t="b">
        <f t="shared" si="10"/>
        <v>1</v>
      </c>
      <c r="AD16" s="132" t="b">
        <f t="shared" si="11"/>
        <v>1</v>
      </c>
      <c r="AE16" s="137"/>
      <c r="AF16" s="137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1:53" s="7" customFormat="1" ht="21.95" customHeight="1" x14ac:dyDescent="0.2">
      <c r="A17" s="2"/>
      <c r="B17" s="22">
        <v>5</v>
      </c>
      <c r="C17" s="247"/>
      <c r="D17" s="248"/>
      <c r="E17" s="22"/>
      <c r="F17" s="211">
        <f t="shared" si="5"/>
        <v>0</v>
      </c>
      <c r="G17" s="147"/>
      <c r="H17" s="245">
        <f t="shared" si="12"/>
        <v>0</v>
      </c>
      <c r="I17" s="246"/>
      <c r="J17" s="250"/>
      <c r="K17" s="251"/>
      <c r="L17" s="249"/>
      <c r="M17" s="249"/>
      <c r="N17" s="194">
        <f t="shared" si="0"/>
        <v>0</v>
      </c>
      <c r="O17" s="161" t="s">
        <v>100</v>
      </c>
      <c r="P17" s="196">
        <f>VLOOKUP(O17,Emissiefactoren!$A$1:$B$9,2,FALSE)</f>
        <v>0</v>
      </c>
      <c r="Q17" s="151"/>
      <c r="R17" s="152"/>
      <c r="S17" s="152"/>
      <c r="T17" s="199">
        <f t="shared" si="6"/>
        <v>0</v>
      </c>
      <c r="U17" s="207">
        <f t="shared" si="13"/>
        <v>0</v>
      </c>
      <c r="V17" s="205" t="str">
        <f t="shared" si="1"/>
        <v xml:space="preserve"> </v>
      </c>
      <c r="W17" s="206" t="str">
        <f t="shared" si="2"/>
        <v xml:space="preserve">  </v>
      </c>
      <c r="X17" s="132" t="b">
        <f t="shared" si="3"/>
        <v>1</v>
      </c>
      <c r="Y17" s="132" t="b">
        <f t="shared" si="4"/>
        <v>1</v>
      </c>
      <c r="Z17" s="132" t="b">
        <f t="shared" si="7"/>
        <v>1</v>
      </c>
      <c r="AA17" s="132" t="b">
        <f t="shared" si="8"/>
        <v>1</v>
      </c>
      <c r="AB17" s="132" t="b">
        <f t="shared" si="9"/>
        <v>1</v>
      </c>
      <c r="AC17" s="132" t="b">
        <f t="shared" si="10"/>
        <v>1</v>
      </c>
      <c r="AD17" s="132" t="b">
        <f t="shared" si="11"/>
        <v>1</v>
      </c>
      <c r="AE17" s="137"/>
      <c r="AF17" s="137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1:53" s="7" customFormat="1" ht="21.95" customHeight="1" x14ac:dyDescent="0.2">
      <c r="A18" s="2"/>
      <c r="B18" s="22">
        <v>6</v>
      </c>
      <c r="C18" s="247"/>
      <c r="D18" s="248"/>
      <c r="E18" s="22"/>
      <c r="F18" s="211">
        <f t="shared" si="5"/>
        <v>0</v>
      </c>
      <c r="G18" s="147"/>
      <c r="H18" s="245">
        <f t="shared" si="12"/>
        <v>0</v>
      </c>
      <c r="I18" s="246"/>
      <c r="J18" s="250"/>
      <c r="K18" s="251"/>
      <c r="L18" s="249"/>
      <c r="M18" s="249"/>
      <c r="N18" s="194">
        <f t="shared" si="0"/>
        <v>0</v>
      </c>
      <c r="O18" s="161" t="s">
        <v>100</v>
      </c>
      <c r="P18" s="196">
        <f>VLOOKUP(O18,Emissiefactoren!$A$1:$B$9,2,FALSE)</f>
        <v>0</v>
      </c>
      <c r="Q18" s="151"/>
      <c r="R18" s="152"/>
      <c r="S18" s="152"/>
      <c r="T18" s="199">
        <f t="shared" si="6"/>
        <v>0</v>
      </c>
      <c r="U18" s="204">
        <f t="shared" si="13"/>
        <v>0</v>
      </c>
      <c r="V18" s="205" t="str">
        <f t="shared" si="1"/>
        <v xml:space="preserve"> </v>
      </c>
      <c r="W18" s="206" t="str">
        <f t="shared" si="2"/>
        <v xml:space="preserve">  </v>
      </c>
      <c r="X18" s="132" t="b">
        <f t="shared" si="3"/>
        <v>1</v>
      </c>
      <c r="Y18" s="132" t="b">
        <f t="shared" si="4"/>
        <v>1</v>
      </c>
      <c r="Z18" s="132" t="b">
        <f t="shared" si="7"/>
        <v>1</v>
      </c>
      <c r="AA18" s="132" t="b">
        <f t="shared" si="8"/>
        <v>1</v>
      </c>
      <c r="AB18" s="132" t="b">
        <f t="shared" si="9"/>
        <v>1</v>
      </c>
      <c r="AC18" s="132" t="b">
        <f t="shared" si="10"/>
        <v>1</v>
      </c>
      <c r="AD18" s="132" t="b">
        <f t="shared" si="11"/>
        <v>1</v>
      </c>
      <c r="AE18" s="137"/>
      <c r="AF18" s="137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1:53" s="7" customFormat="1" ht="21.95" customHeight="1" x14ac:dyDescent="0.2">
      <c r="A19" s="2"/>
      <c r="B19" s="22">
        <v>7</v>
      </c>
      <c r="C19" s="247"/>
      <c r="D19" s="248"/>
      <c r="E19" s="22"/>
      <c r="F19" s="211">
        <f t="shared" si="5"/>
        <v>0</v>
      </c>
      <c r="G19" s="147"/>
      <c r="H19" s="245">
        <f t="shared" si="12"/>
        <v>0</v>
      </c>
      <c r="I19" s="246"/>
      <c r="J19" s="250"/>
      <c r="K19" s="251"/>
      <c r="L19" s="249"/>
      <c r="M19" s="249"/>
      <c r="N19" s="194">
        <f t="shared" si="0"/>
        <v>0</v>
      </c>
      <c r="O19" s="161" t="s">
        <v>100</v>
      </c>
      <c r="P19" s="196">
        <f>VLOOKUP(O19,Emissiefactoren!$A$1:$B$9,2,FALSE)</f>
        <v>0</v>
      </c>
      <c r="Q19" s="151"/>
      <c r="R19" s="152"/>
      <c r="S19" s="152"/>
      <c r="T19" s="199">
        <f t="shared" si="6"/>
        <v>0</v>
      </c>
      <c r="U19" s="207">
        <f t="shared" si="13"/>
        <v>0</v>
      </c>
      <c r="V19" s="205" t="str">
        <f t="shared" si="1"/>
        <v xml:space="preserve"> </v>
      </c>
      <c r="W19" s="206" t="str">
        <f t="shared" si="2"/>
        <v xml:space="preserve">  </v>
      </c>
      <c r="X19" s="132" t="b">
        <f t="shared" si="3"/>
        <v>1</v>
      </c>
      <c r="Y19" s="132" t="b">
        <f t="shared" si="4"/>
        <v>1</v>
      </c>
      <c r="Z19" s="132" t="b">
        <f t="shared" si="7"/>
        <v>1</v>
      </c>
      <c r="AA19" s="132" t="b">
        <f t="shared" si="8"/>
        <v>1</v>
      </c>
      <c r="AB19" s="132" t="b">
        <f t="shared" si="9"/>
        <v>1</v>
      </c>
      <c r="AC19" s="132" t="b">
        <f t="shared" si="10"/>
        <v>1</v>
      </c>
      <c r="AD19" s="132" t="b">
        <f t="shared" si="11"/>
        <v>1</v>
      </c>
      <c r="AE19" s="137"/>
      <c r="AF19" s="137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1:53" s="7" customFormat="1" ht="21.95" customHeight="1" x14ac:dyDescent="0.2">
      <c r="A20" s="2"/>
      <c r="B20" s="22">
        <v>8</v>
      </c>
      <c r="C20" s="247"/>
      <c r="D20" s="248"/>
      <c r="E20" s="22"/>
      <c r="F20" s="211">
        <f t="shared" si="5"/>
        <v>0</v>
      </c>
      <c r="G20" s="147"/>
      <c r="H20" s="245">
        <f t="shared" si="12"/>
        <v>0</v>
      </c>
      <c r="I20" s="246"/>
      <c r="J20" s="250"/>
      <c r="K20" s="251"/>
      <c r="L20" s="249"/>
      <c r="M20" s="249"/>
      <c r="N20" s="194">
        <f t="shared" si="0"/>
        <v>0</v>
      </c>
      <c r="O20" s="161" t="s">
        <v>100</v>
      </c>
      <c r="P20" s="196">
        <f>VLOOKUP(O20,Emissiefactoren!$A$1:$B$9,2,FALSE)</f>
        <v>0</v>
      </c>
      <c r="Q20" s="151"/>
      <c r="R20" s="152"/>
      <c r="S20" s="152"/>
      <c r="T20" s="199">
        <f t="shared" si="6"/>
        <v>0</v>
      </c>
      <c r="U20" s="204">
        <f t="shared" si="13"/>
        <v>0</v>
      </c>
      <c r="V20" s="205" t="str">
        <f t="shared" si="1"/>
        <v xml:space="preserve"> </v>
      </c>
      <c r="W20" s="206" t="str">
        <f t="shared" si="2"/>
        <v xml:space="preserve">  </v>
      </c>
      <c r="X20" s="132" t="b">
        <f t="shared" si="3"/>
        <v>1</v>
      </c>
      <c r="Y20" s="132" t="b">
        <f t="shared" si="4"/>
        <v>1</v>
      </c>
      <c r="Z20" s="132" t="b">
        <f t="shared" si="7"/>
        <v>1</v>
      </c>
      <c r="AA20" s="132" t="b">
        <f t="shared" si="8"/>
        <v>1</v>
      </c>
      <c r="AB20" s="132" t="b">
        <f t="shared" si="9"/>
        <v>1</v>
      </c>
      <c r="AC20" s="132" t="b">
        <f t="shared" si="10"/>
        <v>1</v>
      </c>
      <c r="AD20" s="132" t="b">
        <f t="shared" si="11"/>
        <v>1</v>
      </c>
      <c r="AE20" s="137"/>
      <c r="AF20" s="137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1:53" s="7" customFormat="1" ht="21.95" customHeight="1" x14ac:dyDescent="0.2">
      <c r="A21" s="2"/>
      <c r="B21" s="22">
        <v>9</v>
      </c>
      <c r="C21" s="247"/>
      <c r="D21" s="248"/>
      <c r="E21" s="22"/>
      <c r="F21" s="211">
        <f t="shared" si="5"/>
        <v>0</v>
      </c>
      <c r="G21" s="147"/>
      <c r="H21" s="245">
        <f t="shared" si="12"/>
        <v>0</v>
      </c>
      <c r="I21" s="246"/>
      <c r="J21" s="250"/>
      <c r="K21" s="251"/>
      <c r="L21" s="249"/>
      <c r="M21" s="249"/>
      <c r="N21" s="194">
        <f t="shared" si="0"/>
        <v>0</v>
      </c>
      <c r="O21" s="161" t="s">
        <v>100</v>
      </c>
      <c r="P21" s="196">
        <f>VLOOKUP(O21,Emissiefactoren!$A$1:$B$9,2,FALSE)</f>
        <v>0</v>
      </c>
      <c r="Q21" s="151"/>
      <c r="R21" s="152"/>
      <c r="S21" s="152"/>
      <c r="T21" s="199">
        <f t="shared" si="6"/>
        <v>0</v>
      </c>
      <c r="U21" s="207">
        <f t="shared" si="13"/>
        <v>0</v>
      </c>
      <c r="V21" s="205" t="str">
        <f t="shared" si="1"/>
        <v xml:space="preserve"> </v>
      </c>
      <c r="W21" s="206" t="str">
        <f t="shared" si="2"/>
        <v xml:space="preserve">  </v>
      </c>
      <c r="X21" s="132" t="b">
        <f t="shared" si="3"/>
        <v>1</v>
      </c>
      <c r="Y21" s="132" t="b">
        <f t="shared" si="4"/>
        <v>1</v>
      </c>
      <c r="Z21" s="132" t="b">
        <f t="shared" si="7"/>
        <v>1</v>
      </c>
      <c r="AA21" s="132" t="b">
        <f t="shared" si="8"/>
        <v>1</v>
      </c>
      <c r="AB21" s="132" t="b">
        <f t="shared" si="9"/>
        <v>1</v>
      </c>
      <c r="AC21" s="132" t="b">
        <f t="shared" si="10"/>
        <v>1</v>
      </c>
      <c r="AD21" s="132" t="b">
        <f t="shared" si="11"/>
        <v>1</v>
      </c>
      <c r="AE21" s="137"/>
      <c r="AF21" s="137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s="7" customFormat="1" ht="21.95" customHeight="1" x14ac:dyDescent="0.2">
      <c r="A22" s="2"/>
      <c r="B22" s="22">
        <v>10</v>
      </c>
      <c r="C22" s="247"/>
      <c r="D22" s="248"/>
      <c r="E22" s="22"/>
      <c r="F22" s="211">
        <f t="shared" si="5"/>
        <v>0</v>
      </c>
      <c r="G22" s="147"/>
      <c r="H22" s="245">
        <f t="shared" si="12"/>
        <v>0</v>
      </c>
      <c r="I22" s="246"/>
      <c r="J22" s="250"/>
      <c r="K22" s="251"/>
      <c r="L22" s="249"/>
      <c r="M22" s="249"/>
      <c r="N22" s="194">
        <f t="shared" si="0"/>
        <v>0</v>
      </c>
      <c r="O22" s="161" t="s">
        <v>100</v>
      </c>
      <c r="P22" s="196">
        <f>VLOOKUP(O22,Emissiefactoren!$A$1:$B$9,2,FALSE)</f>
        <v>0</v>
      </c>
      <c r="Q22" s="151"/>
      <c r="R22" s="152"/>
      <c r="S22" s="152"/>
      <c r="T22" s="199">
        <f t="shared" si="6"/>
        <v>0</v>
      </c>
      <c r="U22" s="204">
        <f t="shared" si="13"/>
        <v>0</v>
      </c>
      <c r="V22" s="205" t="str">
        <f t="shared" si="1"/>
        <v xml:space="preserve"> </v>
      </c>
      <c r="W22" s="206" t="str">
        <f t="shared" si="2"/>
        <v xml:space="preserve">  </v>
      </c>
      <c r="X22" s="132" t="b">
        <f t="shared" si="3"/>
        <v>1</v>
      </c>
      <c r="Y22" s="132" t="b">
        <f t="shared" si="4"/>
        <v>1</v>
      </c>
      <c r="Z22" s="132" t="b">
        <f t="shared" si="7"/>
        <v>1</v>
      </c>
      <c r="AA22" s="132" t="b">
        <f t="shared" si="8"/>
        <v>1</v>
      </c>
      <c r="AB22" s="132" t="b">
        <f t="shared" si="9"/>
        <v>1</v>
      </c>
      <c r="AC22" s="132" t="b">
        <f t="shared" si="10"/>
        <v>1</v>
      </c>
      <c r="AD22" s="132" t="b">
        <f t="shared" si="11"/>
        <v>1</v>
      </c>
      <c r="AE22" s="137"/>
      <c r="AF22" s="137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s="7" customFormat="1" ht="21.95" customHeight="1" x14ac:dyDescent="0.2">
      <c r="A23" s="2"/>
      <c r="B23" s="22">
        <v>11</v>
      </c>
      <c r="C23" s="247"/>
      <c r="D23" s="248"/>
      <c r="E23" s="22"/>
      <c r="F23" s="211">
        <f t="shared" si="5"/>
        <v>0</v>
      </c>
      <c r="G23" s="147"/>
      <c r="H23" s="245">
        <f t="shared" si="12"/>
        <v>0</v>
      </c>
      <c r="I23" s="246"/>
      <c r="J23" s="250"/>
      <c r="K23" s="251"/>
      <c r="L23" s="249"/>
      <c r="M23" s="249"/>
      <c r="N23" s="194">
        <f t="shared" si="0"/>
        <v>0</v>
      </c>
      <c r="O23" s="161" t="s">
        <v>100</v>
      </c>
      <c r="P23" s="196">
        <f>VLOOKUP(O23,Emissiefactoren!$A$1:$B$9,2,FALSE)</f>
        <v>0</v>
      </c>
      <c r="Q23" s="151"/>
      <c r="R23" s="152"/>
      <c r="S23" s="152"/>
      <c r="T23" s="199">
        <f t="shared" si="6"/>
        <v>0</v>
      </c>
      <c r="U23" s="207">
        <f t="shared" si="13"/>
        <v>0</v>
      </c>
      <c r="V23" s="205" t="str">
        <f t="shared" si="1"/>
        <v xml:space="preserve"> </v>
      </c>
      <c r="W23" s="206" t="str">
        <f t="shared" si="2"/>
        <v xml:space="preserve">  </v>
      </c>
      <c r="X23" s="132" t="b">
        <f t="shared" si="3"/>
        <v>1</v>
      </c>
      <c r="Y23" s="132" t="b">
        <f t="shared" si="4"/>
        <v>1</v>
      </c>
      <c r="Z23" s="132" t="b">
        <f t="shared" si="7"/>
        <v>1</v>
      </c>
      <c r="AA23" s="132" t="b">
        <f t="shared" si="8"/>
        <v>1</v>
      </c>
      <c r="AB23" s="132" t="b">
        <f t="shared" si="9"/>
        <v>1</v>
      </c>
      <c r="AC23" s="132" t="b">
        <f t="shared" si="10"/>
        <v>1</v>
      </c>
      <c r="AD23" s="132" t="b">
        <f t="shared" si="11"/>
        <v>1</v>
      </c>
      <c r="AE23" s="137"/>
      <c r="AF23" s="137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1:53" s="7" customFormat="1" ht="21.95" customHeight="1" x14ac:dyDescent="0.2">
      <c r="A24" s="2"/>
      <c r="B24" s="22">
        <v>12</v>
      </c>
      <c r="C24" s="247"/>
      <c r="D24" s="248"/>
      <c r="E24" s="22"/>
      <c r="F24" s="211">
        <f t="shared" si="5"/>
        <v>0</v>
      </c>
      <c r="G24" s="147"/>
      <c r="H24" s="245">
        <f t="shared" si="12"/>
        <v>0</v>
      </c>
      <c r="I24" s="246"/>
      <c r="J24" s="250"/>
      <c r="K24" s="251"/>
      <c r="L24" s="249"/>
      <c r="M24" s="249"/>
      <c r="N24" s="194">
        <f t="shared" si="0"/>
        <v>0</v>
      </c>
      <c r="O24" s="161" t="s">
        <v>100</v>
      </c>
      <c r="P24" s="196">
        <f>VLOOKUP(O24,Emissiefactoren!$A$1:$B$9,2,FALSE)</f>
        <v>0</v>
      </c>
      <c r="Q24" s="151"/>
      <c r="R24" s="152"/>
      <c r="S24" s="152"/>
      <c r="T24" s="199">
        <f t="shared" si="6"/>
        <v>0</v>
      </c>
      <c r="U24" s="204">
        <f t="shared" si="13"/>
        <v>0</v>
      </c>
      <c r="V24" s="205" t="str">
        <f t="shared" si="1"/>
        <v xml:space="preserve"> </v>
      </c>
      <c r="W24" s="206" t="str">
        <f t="shared" si="2"/>
        <v xml:space="preserve">  </v>
      </c>
      <c r="X24" s="132" t="b">
        <f t="shared" si="3"/>
        <v>1</v>
      </c>
      <c r="Y24" s="132" t="b">
        <f t="shared" si="4"/>
        <v>1</v>
      </c>
      <c r="Z24" s="132" t="b">
        <f t="shared" si="7"/>
        <v>1</v>
      </c>
      <c r="AA24" s="132" t="b">
        <f t="shared" si="8"/>
        <v>1</v>
      </c>
      <c r="AB24" s="132" t="b">
        <f t="shared" si="9"/>
        <v>1</v>
      </c>
      <c r="AC24" s="132" t="b">
        <f t="shared" si="10"/>
        <v>1</v>
      </c>
      <c r="AD24" s="132" t="b">
        <f t="shared" si="11"/>
        <v>1</v>
      </c>
      <c r="AE24" s="137"/>
      <c r="AF24" s="137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s="7" customFormat="1" ht="21.95" customHeight="1" x14ac:dyDescent="0.2">
      <c r="A25" s="2"/>
      <c r="B25" s="22">
        <v>13</v>
      </c>
      <c r="C25" s="247"/>
      <c r="D25" s="248"/>
      <c r="E25" s="22"/>
      <c r="F25" s="211">
        <f t="shared" si="5"/>
        <v>0</v>
      </c>
      <c r="G25" s="147"/>
      <c r="H25" s="245">
        <f t="shared" si="12"/>
        <v>0</v>
      </c>
      <c r="I25" s="246"/>
      <c r="J25" s="250"/>
      <c r="K25" s="251"/>
      <c r="L25" s="249"/>
      <c r="M25" s="249"/>
      <c r="N25" s="194">
        <f t="shared" si="0"/>
        <v>0</v>
      </c>
      <c r="O25" s="161" t="s">
        <v>100</v>
      </c>
      <c r="P25" s="196">
        <f>VLOOKUP(O25,Emissiefactoren!$A$1:$B$9,2,FALSE)</f>
        <v>0</v>
      </c>
      <c r="Q25" s="151"/>
      <c r="R25" s="152"/>
      <c r="S25" s="152"/>
      <c r="T25" s="199">
        <f t="shared" si="6"/>
        <v>0</v>
      </c>
      <c r="U25" s="207">
        <f t="shared" si="13"/>
        <v>0</v>
      </c>
      <c r="V25" s="205" t="str">
        <f t="shared" ref="V25:V154" si="14">IFERROR((U25/S25)," ")</f>
        <v xml:space="preserve"> </v>
      </c>
      <c r="W25" s="206" t="str">
        <f>IFERROR((U25/T25)*1000, "  ")</f>
        <v xml:space="preserve">  </v>
      </c>
      <c r="X25" s="132" t="b">
        <f t="shared" si="3"/>
        <v>1</v>
      </c>
      <c r="Y25" s="132" t="b">
        <f t="shared" si="4"/>
        <v>1</v>
      </c>
      <c r="Z25" s="132" t="b">
        <f t="shared" si="7"/>
        <v>1</v>
      </c>
      <c r="AA25" s="132" t="b">
        <f t="shared" si="8"/>
        <v>1</v>
      </c>
      <c r="AB25" s="132" t="b">
        <f t="shared" si="9"/>
        <v>1</v>
      </c>
      <c r="AC25" s="132" t="b">
        <f t="shared" si="10"/>
        <v>1</v>
      </c>
      <c r="AD25" s="132" t="b">
        <f t="shared" si="11"/>
        <v>1</v>
      </c>
      <c r="AE25" s="137"/>
      <c r="AF25" s="137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1:53" s="7" customFormat="1" ht="21.95" customHeight="1" x14ac:dyDescent="0.2">
      <c r="A26" s="2"/>
      <c r="B26" s="22">
        <v>14</v>
      </c>
      <c r="C26" s="247"/>
      <c r="D26" s="248"/>
      <c r="E26" s="22"/>
      <c r="F26" s="211">
        <f t="shared" si="5"/>
        <v>0</v>
      </c>
      <c r="G26" s="147"/>
      <c r="H26" s="245">
        <f t="shared" si="12"/>
        <v>0</v>
      </c>
      <c r="I26" s="246"/>
      <c r="J26" s="250"/>
      <c r="K26" s="251"/>
      <c r="L26" s="249"/>
      <c r="M26" s="249"/>
      <c r="N26" s="194">
        <f t="shared" si="0"/>
        <v>0</v>
      </c>
      <c r="O26" s="161" t="s">
        <v>100</v>
      </c>
      <c r="P26" s="196">
        <f>VLOOKUP(O26,Emissiefactoren!$A$1:$B$9,2,FALSE)</f>
        <v>0</v>
      </c>
      <c r="Q26" s="151"/>
      <c r="R26" s="152"/>
      <c r="S26" s="152"/>
      <c r="T26" s="199">
        <f t="shared" si="6"/>
        <v>0</v>
      </c>
      <c r="U26" s="204">
        <f t="shared" si="13"/>
        <v>0</v>
      </c>
      <c r="V26" s="205" t="str">
        <f t="shared" si="14"/>
        <v xml:space="preserve"> </v>
      </c>
      <c r="W26" s="206" t="str">
        <f t="shared" ref="W26:W154" si="15">IFERROR((U26/T26)*1000, "  ")</f>
        <v xml:space="preserve">  </v>
      </c>
      <c r="X26" s="132" t="b">
        <f t="shared" si="3"/>
        <v>1</v>
      </c>
      <c r="Y26" s="132" t="b">
        <f t="shared" si="4"/>
        <v>1</v>
      </c>
      <c r="Z26" s="132" t="b">
        <f t="shared" si="7"/>
        <v>1</v>
      </c>
      <c r="AA26" s="132" t="b">
        <f t="shared" si="8"/>
        <v>1</v>
      </c>
      <c r="AB26" s="132" t="b">
        <f t="shared" si="9"/>
        <v>1</v>
      </c>
      <c r="AC26" s="132" t="b">
        <f t="shared" si="10"/>
        <v>1</v>
      </c>
      <c r="AD26" s="132" t="b">
        <f t="shared" si="11"/>
        <v>1</v>
      </c>
      <c r="AE26" s="137"/>
      <c r="AF26" s="137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1:53" s="7" customFormat="1" ht="21.95" customHeight="1" x14ac:dyDescent="0.2">
      <c r="A27" s="2"/>
      <c r="B27" s="22">
        <v>15</v>
      </c>
      <c r="C27" s="247"/>
      <c r="D27" s="248"/>
      <c r="E27" s="22"/>
      <c r="F27" s="211">
        <f t="shared" si="5"/>
        <v>0</v>
      </c>
      <c r="G27" s="147"/>
      <c r="H27" s="245">
        <f t="shared" si="12"/>
        <v>0</v>
      </c>
      <c r="I27" s="246"/>
      <c r="J27" s="250"/>
      <c r="K27" s="251"/>
      <c r="L27" s="249"/>
      <c r="M27" s="249"/>
      <c r="N27" s="194">
        <f t="shared" si="0"/>
        <v>0</v>
      </c>
      <c r="O27" s="161" t="s">
        <v>100</v>
      </c>
      <c r="P27" s="196">
        <f>VLOOKUP(O27,Emissiefactoren!$A$1:$B$9,2,FALSE)</f>
        <v>0</v>
      </c>
      <c r="Q27" s="151"/>
      <c r="R27" s="152"/>
      <c r="S27" s="152"/>
      <c r="T27" s="199">
        <f t="shared" si="6"/>
        <v>0</v>
      </c>
      <c r="U27" s="207">
        <f t="shared" si="13"/>
        <v>0</v>
      </c>
      <c r="V27" s="205" t="str">
        <f t="shared" si="14"/>
        <v xml:space="preserve"> </v>
      </c>
      <c r="W27" s="206" t="str">
        <f t="shared" si="15"/>
        <v xml:space="preserve">  </v>
      </c>
      <c r="X27" s="132" t="b">
        <f t="shared" si="3"/>
        <v>1</v>
      </c>
      <c r="Y27" s="132" t="b">
        <f t="shared" si="4"/>
        <v>1</v>
      </c>
      <c r="Z27" s="132" t="b">
        <f t="shared" si="7"/>
        <v>1</v>
      </c>
      <c r="AA27" s="132" t="b">
        <f t="shared" si="8"/>
        <v>1</v>
      </c>
      <c r="AB27" s="132" t="b">
        <f t="shared" si="9"/>
        <v>1</v>
      </c>
      <c r="AC27" s="132" t="b">
        <f t="shared" si="10"/>
        <v>1</v>
      </c>
      <c r="AD27" s="132" t="b">
        <f t="shared" si="11"/>
        <v>1</v>
      </c>
      <c r="AE27" s="137"/>
      <c r="AF27" s="137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1:53" s="7" customFormat="1" ht="21.95" customHeight="1" x14ac:dyDescent="0.2">
      <c r="A28" s="2"/>
      <c r="B28" s="22">
        <v>16</v>
      </c>
      <c r="C28" s="247"/>
      <c r="D28" s="248"/>
      <c r="E28" s="22"/>
      <c r="F28" s="211">
        <f t="shared" si="5"/>
        <v>0</v>
      </c>
      <c r="G28" s="147"/>
      <c r="H28" s="245">
        <f t="shared" si="12"/>
        <v>0</v>
      </c>
      <c r="I28" s="246"/>
      <c r="J28" s="250"/>
      <c r="K28" s="251"/>
      <c r="L28" s="249"/>
      <c r="M28" s="249"/>
      <c r="N28" s="194">
        <f t="shared" si="0"/>
        <v>0</v>
      </c>
      <c r="O28" s="161" t="s">
        <v>100</v>
      </c>
      <c r="P28" s="196">
        <f>VLOOKUP(O28,Emissiefactoren!$A$1:$B$9,2,FALSE)</f>
        <v>0</v>
      </c>
      <c r="Q28" s="151"/>
      <c r="R28" s="152"/>
      <c r="S28" s="152"/>
      <c r="T28" s="199">
        <f t="shared" si="6"/>
        <v>0</v>
      </c>
      <c r="U28" s="204">
        <f t="shared" si="13"/>
        <v>0</v>
      </c>
      <c r="V28" s="205" t="str">
        <f t="shared" si="14"/>
        <v xml:space="preserve"> </v>
      </c>
      <c r="W28" s="206" t="str">
        <f t="shared" si="15"/>
        <v xml:space="preserve">  </v>
      </c>
      <c r="X28" s="132" t="b">
        <f t="shared" si="3"/>
        <v>1</v>
      </c>
      <c r="Y28" s="132" t="b">
        <f t="shared" si="4"/>
        <v>1</v>
      </c>
      <c r="Z28" s="132" t="b">
        <f t="shared" si="7"/>
        <v>1</v>
      </c>
      <c r="AA28" s="132" t="b">
        <f t="shared" si="8"/>
        <v>1</v>
      </c>
      <c r="AB28" s="132" t="b">
        <f t="shared" si="9"/>
        <v>1</v>
      </c>
      <c r="AC28" s="132" t="b">
        <f t="shared" si="10"/>
        <v>1</v>
      </c>
      <c r="AD28" s="132" t="b">
        <f t="shared" si="11"/>
        <v>1</v>
      </c>
      <c r="AE28" s="137"/>
      <c r="AF28" s="137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1:53" s="7" customFormat="1" ht="21.95" customHeight="1" x14ac:dyDescent="0.2">
      <c r="A29" s="2"/>
      <c r="B29" s="22">
        <v>17</v>
      </c>
      <c r="C29" s="247"/>
      <c r="D29" s="248"/>
      <c r="E29" s="22"/>
      <c r="F29" s="211">
        <f t="shared" si="5"/>
        <v>0</v>
      </c>
      <c r="G29" s="147"/>
      <c r="H29" s="245">
        <f t="shared" si="12"/>
        <v>0</v>
      </c>
      <c r="I29" s="246"/>
      <c r="J29" s="250"/>
      <c r="K29" s="251"/>
      <c r="L29" s="249"/>
      <c r="M29" s="249"/>
      <c r="N29" s="194">
        <f t="shared" si="0"/>
        <v>0</v>
      </c>
      <c r="O29" s="161" t="s">
        <v>100</v>
      </c>
      <c r="P29" s="196">
        <f>VLOOKUP(O29,Emissiefactoren!$A$1:$B$9,2,FALSE)</f>
        <v>0</v>
      </c>
      <c r="Q29" s="151"/>
      <c r="R29" s="152"/>
      <c r="S29" s="152"/>
      <c r="T29" s="199">
        <f t="shared" si="6"/>
        <v>0</v>
      </c>
      <c r="U29" s="207">
        <f t="shared" si="13"/>
        <v>0</v>
      </c>
      <c r="V29" s="205" t="str">
        <f t="shared" si="14"/>
        <v xml:space="preserve"> </v>
      </c>
      <c r="W29" s="206" t="str">
        <f t="shared" si="15"/>
        <v xml:space="preserve">  </v>
      </c>
      <c r="X29" s="132" t="b">
        <f t="shared" si="3"/>
        <v>1</v>
      </c>
      <c r="Y29" s="132" t="b">
        <f t="shared" si="4"/>
        <v>1</v>
      </c>
      <c r="Z29" s="132" t="b">
        <f t="shared" si="7"/>
        <v>1</v>
      </c>
      <c r="AA29" s="132" t="b">
        <f t="shared" si="8"/>
        <v>1</v>
      </c>
      <c r="AB29" s="132" t="b">
        <f t="shared" si="9"/>
        <v>1</v>
      </c>
      <c r="AC29" s="132" t="b">
        <f t="shared" si="10"/>
        <v>1</v>
      </c>
      <c r="AD29" s="132" t="b">
        <f t="shared" si="11"/>
        <v>1</v>
      </c>
      <c r="AE29" s="137"/>
      <c r="AF29" s="137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1:53" s="7" customFormat="1" ht="21.95" customHeight="1" x14ac:dyDescent="0.2">
      <c r="A30" s="2"/>
      <c r="B30" s="22">
        <v>18</v>
      </c>
      <c r="C30" s="247"/>
      <c r="D30" s="248"/>
      <c r="E30" s="22"/>
      <c r="F30" s="211">
        <f t="shared" si="5"/>
        <v>0</v>
      </c>
      <c r="G30" s="147"/>
      <c r="H30" s="245">
        <f t="shared" si="12"/>
        <v>0</v>
      </c>
      <c r="I30" s="246"/>
      <c r="J30" s="250"/>
      <c r="K30" s="251"/>
      <c r="L30" s="249"/>
      <c r="M30" s="249"/>
      <c r="N30" s="194">
        <f t="shared" si="0"/>
        <v>0</v>
      </c>
      <c r="O30" s="161" t="s">
        <v>100</v>
      </c>
      <c r="P30" s="196">
        <f>VLOOKUP(O30,Emissiefactoren!$A$1:$B$9,2,FALSE)</f>
        <v>0</v>
      </c>
      <c r="Q30" s="151"/>
      <c r="R30" s="152"/>
      <c r="S30" s="152"/>
      <c r="T30" s="199">
        <f t="shared" si="6"/>
        <v>0</v>
      </c>
      <c r="U30" s="204">
        <f t="shared" si="13"/>
        <v>0</v>
      </c>
      <c r="V30" s="205" t="str">
        <f t="shared" si="14"/>
        <v xml:space="preserve"> </v>
      </c>
      <c r="W30" s="206" t="str">
        <f t="shared" si="15"/>
        <v xml:space="preserve">  </v>
      </c>
      <c r="X30" s="132" t="b">
        <f t="shared" si="3"/>
        <v>1</v>
      </c>
      <c r="Y30" s="132" t="b">
        <f t="shared" si="4"/>
        <v>1</v>
      </c>
      <c r="Z30" s="132" t="b">
        <f t="shared" si="7"/>
        <v>1</v>
      </c>
      <c r="AA30" s="132" t="b">
        <f t="shared" si="8"/>
        <v>1</v>
      </c>
      <c r="AB30" s="132" t="b">
        <f t="shared" si="9"/>
        <v>1</v>
      </c>
      <c r="AC30" s="132" t="b">
        <f t="shared" si="10"/>
        <v>1</v>
      </c>
      <c r="AD30" s="132" t="b">
        <f t="shared" si="11"/>
        <v>1</v>
      </c>
      <c r="AE30" s="137"/>
      <c r="AF30" s="13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1:53" s="7" customFormat="1" ht="21.95" customHeight="1" x14ac:dyDescent="0.2">
      <c r="A31" s="2"/>
      <c r="B31" s="22">
        <v>19</v>
      </c>
      <c r="C31" s="247"/>
      <c r="D31" s="248"/>
      <c r="E31" s="22"/>
      <c r="F31" s="211">
        <f t="shared" si="5"/>
        <v>0</v>
      </c>
      <c r="G31" s="147"/>
      <c r="H31" s="245">
        <f t="shared" si="12"/>
        <v>0</v>
      </c>
      <c r="I31" s="246"/>
      <c r="J31" s="250"/>
      <c r="K31" s="251"/>
      <c r="L31" s="249"/>
      <c r="M31" s="249"/>
      <c r="N31" s="194">
        <f t="shared" si="0"/>
        <v>0</v>
      </c>
      <c r="O31" s="161" t="s">
        <v>100</v>
      </c>
      <c r="P31" s="196">
        <f>VLOOKUP(O31,Emissiefactoren!$A$1:$B$9,2,FALSE)</f>
        <v>0</v>
      </c>
      <c r="Q31" s="151"/>
      <c r="R31" s="152"/>
      <c r="S31" s="152"/>
      <c r="T31" s="199">
        <f t="shared" si="6"/>
        <v>0</v>
      </c>
      <c r="U31" s="207">
        <f t="shared" si="13"/>
        <v>0</v>
      </c>
      <c r="V31" s="205" t="str">
        <f t="shared" si="14"/>
        <v xml:space="preserve"> </v>
      </c>
      <c r="W31" s="206" t="str">
        <f t="shared" si="15"/>
        <v xml:space="preserve">  </v>
      </c>
      <c r="X31" s="132" t="b">
        <f t="shared" si="3"/>
        <v>1</v>
      </c>
      <c r="Y31" s="132" t="b">
        <f t="shared" si="4"/>
        <v>1</v>
      </c>
      <c r="Z31" s="132" t="b">
        <f t="shared" si="7"/>
        <v>1</v>
      </c>
      <c r="AA31" s="132" t="b">
        <f t="shared" si="8"/>
        <v>1</v>
      </c>
      <c r="AB31" s="132" t="b">
        <f t="shared" si="9"/>
        <v>1</v>
      </c>
      <c r="AC31" s="132" t="b">
        <f t="shared" si="10"/>
        <v>1</v>
      </c>
      <c r="AD31" s="132" t="b">
        <f t="shared" si="11"/>
        <v>1</v>
      </c>
      <c r="AE31" s="137"/>
      <c r="AF31" s="137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1:53" s="7" customFormat="1" ht="21.95" customHeight="1" x14ac:dyDescent="0.2">
      <c r="A32" s="2"/>
      <c r="B32" s="22">
        <v>20</v>
      </c>
      <c r="C32" s="247"/>
      <c r="D32" s="248"/>
      <c r="E32" s="22"/>
      <c r="F32" s="211">
        <f t="shared" si="5"/>
        <v>0</v>
      </c>
      <c r="G32" s="147"/>
      <c r="H32" s="245">
        <f t="shared" si="12"/>
        <v>0</v>
      </c>
      <c r="I32" s="246"/>
      <c r="J32" s="250"/>
      <c r="K32" s="251"/>
      <c r="L32" s="249"/>
      <c r="M32" s="249"/>
      <c r="N32" s="194">
        <f t="shared" si="0"/>
        <v>0</v>
      </c>
      <c r="O32" s="161" t="s">
        <v>100</v>
      </c>
      <c r="P32" s="196">
        <f>VLOOKUP(O32,Emissiefactoren!$A$1:$B$9,2,FALSE)</f>
        <v>0</v>
      </c>
      <c r="Q32" s="151"/>
      <c r="R32" s="152"/>
      <c r="S32" s="152"/>
      <c r="T32" s="199">
        <f t="shared" si="6"/>
        <v>0</v>
      </c>
      <c r="U32" s="204">
        <f t="shared" si="13"/>
        <v>0</v>
      </c>
      <c r="V32" s="205" t="str">
        <f t="shared" si="14"/>
        <v xml:space="preserve"> </v>
      </c>
      <c r="W32" s="206" t="str">
        <f t="shared" si="15"/>
        <v xml:space="preserve">  </v>
      </c>
      <c r="X32" s="132" t="b">
        <f t="shared" si="3"/>
        <v>1</v>
      </c>
      <c r="Y32" s="132" t="b">
        <f t="shared" si="4"/>
        <v>1</v>
      </c>
      <c r="Z32" s="132" t="b">
        <f t="shared" si="7"/>
        <v>1</v>
      </c>
      <c r="AA32" s="132" t="b">
        <f t="shared" si="8"/>
        <v>1</v>
      </c>
      <c r="AB32" s="132" t="b">
        <f t="shared" si="9"/>
        <v>1</v>
      </c>
      <c r="AC32" s="132" t="b">
        <f t="shared" si="10"/>
        <v>1</v>
      </c>
      <c r="AD32" s="132" t="b">
        <f t="shared" si="11"/>
        <v>1</v>
      </c>
      <c r="AE32" s="137"/>
      <c r="AF32" s="137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1:53" s="7" customFormat="1" ht="21.95" customHeight="1" x14ac:dyDescent="0.2">
      <c r="A33" s="2"/>
      <c r="B33" s="22">
        <v>21</v>
      </c>
      <c r="C33" s="247"/>
      <c r="D33" s="248"/>
      <c r="E33" s="22"/>
      <c r="F33" s="211">
        <f t="shared" si="5"/>
        <v>0</v>
      </c>
      <c r="G33" s="147"/>
      <c r="H33" s="245">
        <f t="shared" si="12"/>
        <v>0</v>
      </c>
      <c r="I33" s="246"/>
      <c r="J33" s="250"/>
      <c r="K33" s="251"/>
      <c r="L33" s="249"/>
      <c r="M33" s="249"/>
      <c r="N33" s="194">
        <f t="shared" si="0"/>
        <v>0</v>
      </c>
      <c r="O33" s="161" t="s">
        <v>100</v>
      </c>
      <c r="P33" s="196">
        <f>VLOOKUP(O33,Emissiefactoren!$A$1:$B$9,2,FALSE)</f>
        <v>0</v>
      </c>
      <c r="Q33" s="151"/>
      <c r="R33" s="152"/>
      <c r="S33" s="152"/>
      <c r="T33" s="199">
        <f t="shared" si="6"/>
        <v>0</v>
      </c>
      <c r="U33" s="207">
        <f t="shared" si="13"/>
        <v>0</v>
      </c>
      <c r="V33" s="205" t="str">
        <f t="shared" si="14"/>
        <v xml:space="preserve"> </v>
      </c>
      <c r="W33" s="206" t="str">
        <f t="shared" si="15"/>
        <v xml:space="preserve">  </v>
      </c>
      <c r="X33" s="132" t="b">
        <f t="shared" si="3"/>
        <v>1</v>
      </c>
      <c r="Y33" s="132" t="b">
        <f t="shared" si="4"/>
        <v>1</v>
      </c>
      <c r="Z33" s="132" t="b">
        <f t="shared" si="7"/>
        <v>1</v>
      </c>
      <c r="AA33" s="132" t="b">
        <f t="shared" si="8"/>
        <v>1</v>
      </c>
      <c r="AB33" s="132" t="b">
        <f t="shared" si="9"/>
        <v>1</v>
      </c>
      <c r="AC33" s="132" t="b">
        <f t="shared" si="10"/>
        <v>1</v>
      </c>
      <c r="AD33" s="132" t="b">
        <f t="shared" si="11"/>
        <v>1</v>
      </c>
      <c r="AE33" s="137"/>
      <c r="AF33" s="137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s="7" customFormat="1" ht="21.95" customHeight="1" x14ac:dyDescent="0.2">
      <c r="A34" s="2"/>
      <c r="B34" s="22">
        <v>22</v>
      </c>
      <c r="C34" s="247"/>
      <c r="D34" s="248"/>
      <c r="E34" s="22"/>
      <c r="F34" s="211">
        <f t="shared" si="5"/>
        <v>0</v>
      </c>
      <c r="G34" s="147"/>
      <c r="H34" s="245">
        <f t="shared" si="12"/>
        <v>0</v>
      </c>
      <c r="I34" s="246"/>
      <c r="J34" s="250"/>
      <c r="K34" s="251"/>
      <c r="L34" s="249"/>
      <c r="M34" s="249"/>
      <c r="N34" s="194">
        <f t="shared" si="0"/>
        <v>0</v>
      </c>
      <c r="O34" s="161" t="s">
        <v>100</v>
      </c>
      <c r="P34" s="196">
        <f>VLOOKUP(O34,Emissiefactoren!$A$1:$B$9,2,FALSE)</f>
        <v>0</v>
      </c>
      <c r="Q34" s="151"/>
      <c r="R34" s="152"/>
      <c r="S34" s="152"/>
      <c r="T34" s="199">
        <f t="shared" si="6"/>
        <v>0</v>
      </c>
      <c r="U34" s="204">
        <f t="shared" si="13"/>
        <v>0</v>
      </c>
      <c r="V34" s="205" t="str">
        <f>IFERROR((U34/S34)," ")</f>
        <v xml:space="preserve"> </v>
      </c>
      <c r="W34" s="206" t="str">
        <f t="shared" si="15"/>
        <v xml:space="preserve">  </v>
      </c>
      <c r="X34" s="132" t="b">
        <f t="shared" si="3"/>
        <v>1</v>
      </c>
      <c r="Y34" s="132" t="b">
        <f t="shared" si="4"/>
        <v>1</v>
      </c>
      <c r="Z34" s="132" t="b">
        <f t="shared" si="7"/>
        <v>1</v>
      </c>
      <c r="AA34" s="132" t="b">
        <f t="shared" si="8"/>
        <v>1</v>
      </c>
      <c r="AB34" s="132" t="b">
        <f t="shared" si="9"/>
        <v>1</v>
      </c>
      <c r="AC34" s="132" t="b">
        <f t="shared" si="10"/>
        <v>1</v>
      </c>
      <c r="AD34" s="132" t="b">
        <f t="shared" si="11"/>
        <v>1</v>
      </c>
      <c r="AE34" s="137"/>
      <c r="AF34" s="137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1:53" s="7" customFormat="1" ht="21.95" customHeight="1" x14ac:dyDescent="0.2">
      <c r="A35" s="2"/>
      <c r="B35" s="22">
        <v>23</v>
      </c>
      <c r="C35" s="247"/>
      <c r="D35" s="248"/>
      <c r="E35" s="22"/>
      <c r="F35" s="211">
        <f t="shared" si="5"/>
        <v>0</v>
      </c>
      <c r="G35" s="147"/>
      <c r="H35" s="245">
        <f t="shared" si="12"/>
        <v>0</v>
      </c>
      <c r="I35" s="246"/>
      <c r="J35" s="250"/>
      <c r="K35" s="251"/>
      <c r="L35" s="249"/>
      <c r="M35" s="249"/>
      <c r="N35" s="194">
        <f t="shared" si="0"/>
        <v>0</v>
      </c>
      <c r="O35" s="161" t="s">
        <v>100</v>
      </c>
      <c r="P35" s="196">
        <f>VLOOKUP(O35,Emissiefactoren!$A$1:$B$9,2,FALSE)</f>
        <v>0</v>
      </c>
      <c r="Q35" s="151"/>
      <c r="R35" s="152"/>
      <c r="S35" s="152"/>
      <c r="T35" s="199">
        <f t="shared" si="6"/>
        <v>0</v>
      </c>
      <c r="U35" s="207">
        <f t="shared" si="13"/>
        <v>0</v>
      </c>
      <c r="V35" s="205" t="str">
        <f t="shared" si="14"/>
        <v xml:space="preserve"> </v>
      </c>
      <c r="W35" s="206" t="str">
        <f t="shared" si="15"/>
        <v xml:space="preserve">  </v>
      </c>
      <c r="X35" s="132" t="b">
        <f t="shared" si="3"/>
        <v>1</v>
      </c>
      <c r="Y35" s="132" t="b">
        <f t="shared" si="4"/>
        <v>1</v>
      </c>
      <c r="Z35" s="132" t="b">
        <f t="shared" si="7"/>
        <v>1</v>
      </c>
      <c r="AA35" s="132" t="b">
        <f t="shared" si="8"/>
        <v>1</v>
      </c>
      <c r="AB35" s="132" t="b">
        <f t="shared" si="9"/>
        <v>1</v>
      </c>
      <c r="AC35" s="132" t="b">
        <f t="shared" si="10"/>
        <v>1</v>
      </c>
      <c r="AD35" s="132" t="b">
        <f t="shared" si="11"/>
        <v>1</v>
      </c>
      <c r="AE35" s="137"/>
      <c r="AF35" s="137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s="7" customFormat="1" ht="21.95" customHeight="1" x14ac:dyDescent="0.2">
      <c r="A36" s="2"/>
      <c r="B36" s="22">
        <v>24</v>
      </c>
      <c r="C36" s="247"/>
      <c r="D36" s="248"/>
      <c r="E36" s="22"/>
      <c r="F36" s="211">
        <f t="shared" si="5"/>
        <v>0</v>
      </c>
      <c r="G36" s="147"/>
      <c r="H36" s="245">
        <f t="shared" si="12"/>
        <v>0</v>
      </c>
      <c r="I36" s="246"/>
      <c r="J36" s="250"/>
      <c r="K36" s="251"/>
      <c r="L36" s="249"/>
      <c r="M36" s="249"/>
      <c r="N36" s="194">
        <f t="shared" si="0"/>
        <v>0</v>
      </c>
      <c r="O36" s="161" t="s">
        <v>100</v>
      </c>
      <c r="P36" s="196">
        <f>VLOOKUP(O36,Emissiefactoren!$A$1:$B$9,2,FALSE)</f>
        <v>0</v>
      </c>
      <c r="Q36" s="151"/>
      <c r="R36" s="152"/>
      <c r="S36" s="152"/>
      <c r="T36" s="199">
        <f t="shared" si="6"/>
        <v>0</v>
      </c>
      <c r="U36" s="204">
        <f t="shared" si="13"/>
        <v>0</v>
      </c>
      <c r="V36" s="205" t="str">
        <f t="shared" si="14"/>
        <v xml:space="preserve"> </v>
      </c>
      <c r="W36" s="206" t="str">
        <f t="shared" si="15"/>
        <v xml:space="preserve">  </v>
      </c>
      <c r="X36" s="132" t="b">
        <f t="shared" si="3"/>
        <v>1</v>
      </c>
      <c r="Y36" s="132" t="b">
        <f t="shared" si="4"/>
        <v>1</v>
      </c>
      <c r="Z36" s="132" t="b">
        <f t="shared" si="7"/>
        <v>1</v>
      </c>
      <c r="AA36" s="132" t="b">
        <f t="shared" si="8"/>
        <v>1</v>
      </c>
      <c r="AB36" s="132" t="b">
        <f t="shared" si="9"/>
        <v>1</v>
      </c>
      <c r="AC36" s="132" t="b">
        <f t="shared" si="10"/>
        <v>1</v>
      </c>
      <c r="AD36" s="132" t="b">
        <f t="shared" si="11"/>
        <v>1</v>
      </c>
      <c r="AE36" s="137"/>
      <c r="AF36" s="137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1:53" s="7" customFormat="1" ht="21.95" customHeight="1" x14ac:dyDescent="0.2">
      <c r="A37" s="2"/>
      <c r="B37" s="22">
        <v>25</v>
      </c>
      <c r="C37" s="247"/>
      <c r="D37" s="248"/>
      <c r="E37" s="22"/>
      <c r="F37" s="211">
        <f t="shared" si="5"/>
        <v>0</v>
      </c>
      <c r="G37" s="147"/>
      <c r="H37" s="245">
        <f t="shared" ref="H37" si="16">L36</f>
        <v>0</v>
      </c>
      <c r="I37" s="246"/>
      <c r="J37" s="250"/>
      <c r="K37" s="251"/>
      <c r="L37" s="243"/>
      <c r="M37" s="244"/>
      <c r="N37" s="194">
        <f t="shared" si="0"/>
        <v>0</v>
      </c>
      <c r="O37" s="161" t="s">
        <v>100</v>
      </c>
      <c r="P37" s="196">
        <f>VLOOKUP(O37,Emissiefactoren!$A$1:$B$9,2,FALSE)</f>
        <v>0</v>
      </c>
      <c r="Q37" s="151"/>
      <c r="R37" s="152"/>
      <c r="S37" s="152"/>
      <c r="T37" s="199">
        <f t="shared" si="6"/>
        <v>0</v>
      </c>
      <c r="U37" s="207">
        <f t="shared" si="13"/>
        <v>0</v>
      </c>
      <c r="V37" s="205" t="str">
        <f t="shared" ref="V37:V100" si="17">IFERROR((U37/S37)," ")</f>
        <v xml:space="preserve"> </v>
      </c>
      <c r="W37" s="206" t="str">
        <f t="shared" ref="W37:W100" si="18">IFERROR((U37/T37)*1000, "  ")</f>
        <v xml:space="preserve">  </v>
      </c>
      <c r="X37" s="132" t="b">
        <f t="shared" ref="X37" si="19">_xlfn.ISFORMULA(F37)</f>
        <v>1</v>
      </c>
      <c r="Y37" s="132" t="b">
        <f t="shared" ref="Y37" si="20">_xlfn.ISFORMULA(H37)</f>
        <v>1</v>
      </c>
      <c r="Z37" s="132" t="b">
        <f t="shared" ref="Z37" si="21">_xlfn.ISFORMULA(N37)</f>
        <v>1</v>
      </c>
      <c r="AA37" s="132" t="b">
        <f t="shared" ref="AA37" si="22">_xlfn.ISFORMULA(T37)</f>
        <v>1</v>
      </c>
      <c r="AB37" s="132" t="b">
        <f t="shared" ref="AB37" si="23">_xlfn.ISFORMULA(U37)</f>
        <v>1</v>
      </c>
      <c r="AC37" s="132" t="b">
        <f t="shared" ref="AC37" si="24">_xlfn.ISFORMULA(V37)</f>
        <v>1</v>
      </c>
      <c r="AD37" s="132" t="b">
        <f t="shared" ref="AD37" si="25">_xlfn.ISFORMULA(W37)</f>
        <v>1</v>
      </c>
      <c r="AE37" s="137"/>
      <c r="AF37" s="137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1:53" s="7" customFormat="1" ht="21.95" customHeight="1" x14ac:dyDescent="0.2">
      <c r="A38" s="2"/>
      <c r="B38" s="33">
        <v>26</v>
      </c>
      <c r="C38" s="247"/>
      <c r="D38" s="248"/>
      <c r="E38" s="22"/>
      <c r="F38" s="211">
        <f t="shared" si="5"/>
        <v>0</v>
      </c>
      <c r="G38" s="147"/>
      <c r="H38" s="245">
        <f t="shared" ref="H38:H101" si="26">L37</f>
        <v>0</v>
      </c>
      <c r="I38" s="246"/>
      <c r="J38" s="250"/>
      <c r="K38" s="251"/>
      <c r="L38" s="243"/>
      <c r="M38" s="244"/>
      <c r="N38" s="194">
        <f t="shared" si="0"/>
        <v>0</v>
      </c>
      <c r="O38" s="161" t="s">
        <v>100</v>
      </c>
      <c r="P38" s="196">
        <f>VLOOKUP(O38,Emissiefactoren!$A$1:$B$9,2,FALSE)</f>
        <v>0</v>
      </c>
      <c r="Q38" s="151"/>
      <c r="R38" s="152"/>
      <c r="S38" s="152"/>
      <c r="T38" s="199">
        <f t="shared" si="6"/>
        <v>0</v>
      </c>
      <c r="U38" s="204">
        <f t="shared" si="13"/>
        <v>0</v>
      </c>
      <c r="V38" s="205" t="str">
        <f t="shared" si="17"/>
        <v xml:space="preserve"> </v>
      </c>
      <c r="W38" s="206" t="str">
        <f t="shared" si="18"/>
        <v xml:space="preserve">  </v>
      </c>
      <c r="X38" s="132"/>
      <c r="Y38" s="132"/>
      <c r="Z38" s="132"/>
      <c r="AA38" s="132"/>
      <c r="AB38" s="132"/>
      <c r="AC38" s="132"/>
      <c r="AD38" s="132"/>
      <c r="AE38" s="137"/>
      <c r="AF38" s="137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1:53" s="7" customFormat="1" ht="21.95" customHeight="1" x14ac:dyDescent="0.2">
      <c r="A39" s="2"/>
      <c r="B39" s="33">
        <v>27</v>
      </c>
      <c r="C39" s="247"/>
      <c r="D39" s="248"/>
      <c r="E39" s="22"/>
      <c r="F39" s="211">
        <f t="shared" si="5"/>
        <v>0</v>
      </c>
      <c r="G39" s="147"/>
      <c r="H39" s="245">
        <f t="shared" si="26"/>
        <v>0</v>
      </c>
      <c r="I39" s="246"/>
      <c r="J39" s="250"/>
      <c r="K39" s="251"/>
      <c r="L39" s="243"/>
      <c r="M39" s="244"/>
      <c r="N39" s="194">
        <f t="shared" si="0"/>
        <v>0</v>
      </c>
      <c r="O39" s="161" t="s">
        <v>100</v>
      </c>
      <c r="P39" s="196">
        <f>VLOOKUP(O39,Emissiefactoren!$A$1:$B$9,2,FALSE)</f>
        <v>0</v>
      </c>
      <c r="Q39" s="151"/>
      <c r="R39" s="152"/>
      <c r="S39" s="152"/>
      <c r="T39" s="199">
        <f t="shared" si="6"/>
        <v>0</v>
      </c>
      <c r="U39" s="207">
        <f t="shared" si="13"/>
        <v>0</v>
      </c>
      <c r="V39" s="205" t="str">
        <f t="shared" si="17"/>
        <v xml:space="preserve"> </v>
      </c>
      <c r="W39" s="206" t="str">
        <f t="shared" si="18"/>
        <v xml:space="preserve">  </v>
      </c>
      <c r="X39" s="132"/>
      <c r="Y39" s="132"/>
      <c r="Z39" s="132"/>
      <c r="AA39" s="132"/>
      <c r="AB39" s="132"/>
      <c r="AC39" s="132"/>
      <c r="AD39" s="132"/>
      <c r="AE39" s="137"/>
      <c r="AF39" s="137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1:53" s="7" customFormat="1" ht="21.95" customHeight="1" x14ac:dyDescent="0.2">
      <c r="A40" s="2"/>
      <c r="B40" s="22">
        <v>28</v>
      </c>
      <c r="C40" s="247"/>
      <c r="D40" s="248"/>
      <c r="E40" s="22"/>
      <c r="F40" s="211">
        <f t="shared" si="5"/>
        <v>0</v>
      </c>
      <c r="G40" s="147"/>
      <c r="H40" s="245">
        <f t="shared" si="26"/>
        <v>0</v>
      </c>
      <c r="I40" s="246"/>
      <c r="J40" s="250"/>
      <c r="K40" s="251"/>
      <c r="L40" s="243"/>
      <c r="M40" s="244"/>
      <c r="N40" s="194">
        <f t="shared" si="0"/>
        <v>0</v>
      </c>
      <c r="O40" s="161" t="s">
        <v>100</v>
      </c>
      <c r="P40" s="196">
        <f>VLOOKUP(O40,Emissiefactoren!$A$1:$B$9,2,FALSE)</f>
        <v>0</v>
      </c>
      <c r="Q40" s="151"/>
      <c r="R40" s="152"/>
      <c r="S40" s="152"/>
      <c r="T40" s="199">
        <f t="shared" si="6"/>
        <v>0</v>
      </c>
      <c r="U40" s="204">
        <f t="shared" si="13"/>
        <v>0</v>
      </c>
      <c r="V40" s="205" t="str">
        <f t="shared" si="17"/>
        <v xml:space="preserve"> </v>
      </c>
      <c r="W40" s="206" t="str">
        <f t="shared" si="18"/>
        <v xml:space="preserve">  </v>
      </c>
      <c r="X40" s="132"/>
      <c r="Y40" s="132"/>
      <c r="Z40" s="132"/>
      <c r="AA40" s="132"/>
      <c r="AB40" s="132"/>
      <c r="AC40" s="132"/>
      <c r="AD40" s="132"/>
      <c r="AE40" s="137"/>
      <c r="AF40" s="137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1:53" s="7" customFormat="1" ht="21.95" customHeight="1" x14ac:dyDescent="0.2">
      <c r="A41" s="2"/>
      <c r="B41" s="22">
        <v>29</v>
      </c>
      <c r="C41" s="247"/>
      <c r="D41" s="248"/>
      <c r="E41" s="22"/>
      <c r="F41" s="211">
        <f t="shared" si="5"/>
        <v>0</v>
      </c>
      <c r="G41" s="147"/>
      <c r="H41" s="245">
        <f t="shared" si="26"/>
        <v>0</v>
      </c>
      <c r="I41" s="246"/>
      <c r="J41" s="250"/>
      <c r="K41" s="251"/>
      <c r="L41" s="243"/>
      <c r="M41" s="244"/>
      <c r="N41" s="194">
        <f t="shared" si="0"/>
        <v>0</v>
      </c>
      <c r="O41" s="161" t="s">
        <v>100</v>
      </c>
      <c r="P41" s="196">
        <f>VLOOKUP(O41,Emissiefactoren!$A$1:$B$9,2,FALSE)</f>
        <v>0</v>
      </c>
      <c r="Q41" s="151"/>
      <c r="R41" s="152"/>
      <c r="S41" s="152"/>
      <c r="T41" s="199">
        <f t="shared" si="6"/>
        <v>0</v>
      </c>
      <c r="U41" s="207">
        <f t="shared" si="13"/>
        <v>0</v>
      </c>
      <c r="V41" s="205" t="str">
        <f t="shared" si="17"/>
        <v xml:space="preserve"> </v>
      </c>
      <c r="W41" s="206" t="str">
        <f t="shared" si="18"/>
        <v xml:space="preserve">  </v>
      </c>
      <c r="X41" s="132"/>
      <c r="Y41" s="132"/>
      <c r="Z41" s="132"/>
      <c r="AA41" s="132"/>
      <c r="AB41" s="132"/>
      <c r="AC41" s="132"/>
      <c r="AD41" s="132"/>
      <c r="AE41" s="137"/>
      <c r="AF41" s="137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1:53" s="7" customFormat="1" ht="21.95" customHeight="1" x14ac:dyDescent="0.2">
      <c r="A42" s="2"/>
      <c r="B42" s="22">
        <v>30</v>
      </c>
      <c r="C42" s="247"/>
      <c r="D42" s="248"/>
      <c r="E42" s="22"/>
      <c r="F42" s="211">
        <f t="shared" si="5"/>
        <v>0</v>
      </c>
      <c r="G42" s="147"/>
      <c r="H42" s="245">
        <f t="shared" si="26"/>
        <v>0</v>
      </c>
      <c r="I42" s="246"/>
      <c r="J42" s="250"/>
      <c r="K42" s="251"/>
      <c r="L42" s="243"/>
      <c r="M42" s="244"/>
      <c r="N42" s="194">
        <f t="shared" si="0"/>
        <v>0</v>
      </c>
      <c r="O42" s="161" t="s">
        <v>100</v>
      </c>
      <c r="P42" s="196">
        <f>VLOOKUP(O42,Emissiefactoren!$A$1:$B$9,2,FALSE)</f>
        <v>0</v>
      </c>
      <c r="Q42" s="151"/>
      <c r="R42" s="152"/>
      <c r="S42" s="152"/>
      <c r="T42" s="199">
        <f t="shared" si="6"/>
        <v>0</v>
      </c>
      <c r="U42" s="204">
        <f t="shared" si="13"/>
        <v>0</v>
      </c>
      <c r="V42" s="205" t="str">
        <f t="shared" si="17"/>
        <v xml:space="preserve"> </v>
      </c>
      <c r="W42" s="206" t="str">
        <f t="shared" si="18"/>
        <v xml:space="preserve">  </v>
      </c>
      <c r="X42" s="132"/>
      <c r="Y42" s="132"/>
      <c r="Z42" s="132"/>
      <c r="AA42" s="132"/>
      <c r="AB42" s="132"/>
      <c r="AC42" s="132"/>
      <c r="AD42" s="132"/>
      <c r="AE42" s="137"/>
      <c r="AF42" s="137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1:53" s="7" customFormat="1" ht="21.95" customHeight="1" x14ac:dyDescent="0.2">
      <c r="A43" s="2"/>
      <c r="B43" s="22">
        <v>31</v>
      </c>
      <c r="C43" s="247"/>
      <c r="D43" s="248"/>
      <c r="E43" s="22"/>
      <c r="F43" s="211">
        <f t="shared" si="5"/>
        <v>0</v>
      </c>
      <c r="G43" s="147"/>
      <c r="H43" s="245">
        <f t="shared" si="26"/>
        <v>0</v>
      </c>
      <c r="I43" s="246"/>
      <c r="J43" s="250"/>
      <c r="K43" s="251"/>
      <c r="L43" s="243"/>
      <c r="M43" s="244"/>
      <c r="N43" s="194">
        <f t="shared" si="0"/>
        <v>0</v>
      </c>
      <c r="O43" s="161" t="s">
        <v>100</v>
      </c>
      <c r="P43" s="196">
        <f>VLOOKUP(O43,Emissiefactoren!$A$1:$B$9,2,FALSE)</f>
        <v>0</v>
      </c>
      <c r="Q43" s="151"/>
      <c r="R43" s="152"/>
      <c r="S43" s="152"/>
      <c r="T43" s="199">
        <f t="shared" si="6"/>
        <v>0</v>
      </c>
      <c r="U43" s="207">
        <f t="shared" si="13"/>
        <v>0</v>
      </c>
      <c r="V43" s="205" t="str">
        <f t="shared" si="17"/>
        <v xml:space="preserve"> </v>
      </c>
      <c r="W43" s="206" t="str">
        <f t="shared" si="18"/>
        <v xml:space="preserve">  </v>
      </c>
      <c r="X43" s="132"/>
      <c r="Y43" s="132"/>
      <c r="Z43" s="132"/>
      <c r="AA43" s="132"/>
      <c r="AB43" s="132"/>
      <c r="AC43" s="132"/>
      <c r="AD43" s="132"/>
      <c r="AE43" s="137"/>
      <c r="AF43" s="137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1:53" s="7" customFormat="1" ht="21.95" customHeight="1" x14ac:dyDescent="0.2">
      <c r="A44" s="2"/>
      <c r="B44" s="22">
        <v>32</v>
      </c>
      <c r="C44" s="247"/>
      <c r="D44" s="248"/>
      <c r="E44" s="22"/>
      <c r="F44" s="211">
        <f t="shared" si="5"/>
        <v>0</v>
      </c>
      <c r="G44" s="147"/>
      <c r="H44" s="245">
        <f t="shared" si="26"/>
        <v>0</v>
      </c>
      <c r="I44" s="246"/>
      <c r="J44" s="250"/>
      <c r="K44" s="251"/>
      <c r="L44" s="243"/>
      <c r="M44" s="244"/>
      <c r="N44" s="194">
        <f t="shared" si="0"/>
        <v>0</v>
      </c>
      <c r="O44" s="161" t="s">
        <v>100</v>
      </c>
      <c r="P44" s="196">
        <f>VLOOKUP(O44,Emissiefactoren!$A$1:$B$9,2,FALSE)</f>
        <v>0</v>
      </c>
      <c r="Q44" s="151"/>
      <c r="R44" s="152"/>
      <c r="S44" s="152"/>
      <c r="T44" s="199">
        <f t="shared" si="6"/>
        <v>0</v>
      </c>
      <c r="U44" s="204">
        <f t="shared" si="13"/>
        <v>0</v>
      </c>
      <c r="V44" s="205" t="str">
        <f t="shared" si="17"/>
        <v xml:space="preserve"> </v>
      </c>
      <c r="W44" s="206" t="str">
        <f t="shared" si="18"/>
        <v xml:space="preserve">  </v>
      </c>
      <c r="X44" s="132"/>
      <c r="Y44" s="132"/>
      <c r="Z44" s="132"/>
      <c r="AA44" s="132"/>
      <c r="AB44" s="132"/>
      <c r="AC44" s="132"/>
      <c r="AD44" s="132"/>
      <c r="AE44" s="137"/>
      <c r="AF44" s="137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1:53" s="7" customFormat="1" ht="21.95" customHeight="1" x14ac:dyDescent="0.2">
      <c r="A45" s="2"/>
      <c r="B45" s="22">
        <v>33</v>
      </c>
      <c r="C45" s="247"/>
      <c r="D45" s="248"/>
      <c r="E45" s="22"/>
      <c r="F45" s="211">
        <f t="shared" si="5"/>
        <v>0</v>
      </c>
      <c r="G45" s="147"/>
      <c r="H45" s="245">
        <f t="shared" si="26"/>
        <v>0</v>
      </c>
      <c r="I45" s="246"/>
      <c r="J45" s="250"/>
      <c r="K45" s="251"/>
      <c r="L45" s="243"/>
      <c r="M45" s="244"/>
      <c r="N45" s="194">
        <f t="shared" si="0"/>
        <v>0</v>
      </c>
      <c r="O45" s="161" t="s">
        <v>100</v>
      </c>
      <c r="P45" s="196">
        <f>VLOOKUP(O45,Emissiefactoren!$A$1:$B$9,2,FALSE)</f>
        <v>0</v>
      </c>
      <c r="Q45" s="151"/>
      <c r="R45" s="152"/>
      <c r="S45" s="152"/>
      <c r="T45" s="199">
        <f t="shared" si="6"/>
        <v>0</v>
      </c>
      <c r="U45" s="207">
        <f t="shared" si="13"/>
        <v>0</v>
      </c>
      <c r="V45" s="205" t="str">
        <f t="shared" si="17"/>
        <v xml:space="preserve"> </v>
      </c>
      <c r="W45" s="206" t="str">
        <f t="shared" si="18"/>
        <v xml:space="preserve">  </v>
      </c>
      <c r="X45" s="132"/>
      <c r="Y45" s="132"/>
      <c r="Z45" s="132"/>
      <c r="AA45" s="132"/>
      <c r="AB45" s="132"/>
      <c r="AC45" s="132"/>
      <c r="AD45" s="132"/>
      <c r="AE45" s="137"/>
      <c r="AF45" s="137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1:53" s="7" customFormat="1" ht="21.95" customHeight="1" x14ac:dyDescent="0.2">
      <c r="A46" s="2"/>
      <c r="B46" s="22">
        <v>34</v>
      </c>
      <c r="C46" s="247"/>
      <c r="D46" s="248"/>
      <c r="E46" s="22"/>
      <c r="F46" s="211">
        <f t="shared" si="5"/>
        <v>0</v>
      </c>
      <c r="G46" s="147"/>
      <c r="H46" s="245">
        <f t="shared" si="26"/>
        <v>0</v>
      </c>
      <c r="I46" s="246"/>
      <c r="J46" s="250"/>
      <c r="K46" s="251"/>
      <c r="L46" s="243"/>
      <c r="M46" s="244"/>
      <c r="N46" s="194">
        <f t="shared" si="0"/>
        <v>0</v>
      </c>
      <c r="O46" s="161" t="s">
        <v>100</v>
      </c>
      <c r="P46" s="196">
        <f>VLOOKUP(O46,Emissiefactoren!$A$1:$B$9,2,FALSE)</f>
        <v>0</v>
      </c>
      <c r="Q46" s="151"/>
      <c r="R46" s="152"/>
      <c r="S46" s="152"/>
      <c r="T46" s="199">
        <f t="shared" si="6"/>
        <v>0</v>
      </c>
      <c r="U46" s="204">
        <f t="shared" si="13"/>
        <v>0</v>
      </c>
      <c r="V46" s="205" t="str">
        <f t="shared" si="17"/>
        <v xml:space="preserve"> </v>
      </c>
      <c r="W46" s="206" t="str">
        <f t="shared" si="18"/>
        <v xml:space="preserve">  </v>
      </c>
      <c r="X46" s="132"/>
      <c r="Y46" s="132"/>
      <c r="Z46" s="132"/>
      <c r="AA46" s="132"/>
      <c r="AB46" s="132"/>
      <c r="AC46" s="132"/>
      <c r="AD46" s="132"/>
      <c r="AE46" s="137"/>
      <c r="AF46" s="137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3" s="7" customFormat="1" ht="21.95" customHeight="1" x14ac:dyDescent="0.2">
      <c r="A47" s="2"/>
      <c r="B47" s="22">
        <v>35</v>
      </c>
      <c r="C47" s="247"/>
      <c r="D47" s="248"/>
      <c r="E47" s="22"/>
      <c r="F47" s="211">
        <f t="shared" si="5"/>
        <v>0</v>
      </c>
      <c r="G47" s="147"/>
      <c r="H47" s="245">
        <f t="shared" si="26"/>
        <v>0</v>
      </c>
      <c r="I47" s="246"/>
      <c r="J47" s="250"/>
      <c r="K47" s="251"/>
      <c r="L47" s="243"/>
      <c r="M47" s="244"/>
      <c r="N47" s="194">
        <f t="shared" si="0"/>
        <v>0</v>
      </c>
      <c r="O47" s="161" t="s">
        <v>100</v>
      </c>
      <c r="P47" s="196">
        <f>VLOOKUP(O47,Emissiefactoren!$A$1:$B$9,2,FALSE)</f>
        <v>0</v>
      </c>
      <c r="Q47" s="151"/>
      <c r="R47" s="152"/>
      <c r="S47" s="152"/>
      <c r="T47" s="199">
        <f t="shared" si="6"/>
        <v>0</v>
      </c>
      <c r="U47" s="207">
        <f t="shared" si="13"/>
        <v>0</v>
      </c>
      <c r="V47" s="205" t="str">
        <f t="shared" si="17"/>
        <v xml:space="preserve"> </v>
      </c>
      <c r="W47" s="206" t="str">
        <f t="shared" si="18"/>
        <v xml:space="preserve">  </v>
      </c>
      <c r="X47" s="132"/>
      <c r="Y47" s="132"/>
      <c r="Z47" s="132"/>
      <c r="AA47" s="132"/>
      <c r="AB47" s="132"/>
      <c r="AC47" s="132"/>
      <c r="AD47" s="132"/>
      <c r="AE47" s="137"/>
      <c r="AF47" s="137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1:53" s="7" customFormat="1" ht="21.95" customHeight="1" x14ac:dyDescent="0.2">
      <c r="A48" s="2"/>
      <c r="B48" s="22">
        <v>36</v>
      </c>
      <c r="C48" s="247"/>
      <c r="D48" s="248"/>
      <c r="E48" s="22"/>
      <c r="F48" s="211">
        <f t="shared" si="5"/>
        <v>0</v>
      </c>
      <c r="G48" s="147"/>
      <c r="H48" s="245">
        <f t="shared" si="26"/>
        <v>0</v>
      </c>
      <c r="I48" s="246"/>
      <c r="J48" s="250"/>
      <c r="K48" s="251"/>
      <c r="L48" s="243"/>
      <c r="M48" s="244"/>
      <c r="N48" s="194">
        <f t="shared" si="0"/>
        <v>0</v>
      </c>
      <c r="O48" s="161" t="s">
        <v>100</v>
      </c>
      <c r="P48" s="196">
        <f>VLOOKUP(O48,Emissiefactoren!$A$1:$B$9,2,FALSE)</f>
        <v>0</v>
      </c>
      <c r="Q48" s="151"/>
      <c r="R48" s="152"/>
      <c r="S48" s="152"/>
      <c r="T48" s="199">
        <f t="shared" si="6"/>
        <v>0</v>
      </c>
      <c r="U48" s="204">
        <f t="shared" si="13"/>
        <v>0</v>
      </c>
      <c r="V48" s="205" t="str">
        <f t="shared" si="17"/>
        <v xml:space="preserve"> </v>
      </c>
      <c r="W48" s="206" t="str">
        <f t="shared" si="18"/>
        <v xml:space="preserve">  </v>
      </c>
      <c r="X48" s="132"/>
      <c r="Y48" s="132"/>
      <c r="Z48" s="132"/>
      <c r="AA48" s="132"/>
      <c r="AB48" s="132"/>
      <c r="AC48" s="132"/>
      <c r="AD48" s="132"/>
      <c r="AE48" s="137"/>
      <c r="AF48" s="137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s="7" customFormat="1" ht="21.95" customHeight="1" x14ac:dyDescent="0.2">
      <c r="A49" s="2"/>
      <c r="B49" s="22">
        <v>37</v>
      </c>
      <c r="C49" s="247"/>
      <c r="D49" s="248"/>
      <c r="E49" s="22"/>
      <c r="F49" s="211">
        <f t="shared" si="5"/>
        <v>0</v>
      </c>
      <c r="G49" s="147"/>
      <c r="H49" s="245">
        <f t="shared" si="26"/>
        <v>0</v>
      </c>
      <c r="I49" s="246"/>
      <c r="J49" s="250"/>
      <c r="K49" s="251"/>
      <c r="L49" s="243"/>
      <c r="M49" s="244"/>
      <c r="N49" s="194">
        <f t="shared" si="0"/>
        <v>0</v>
      </c>
      <c r="O49" s="161" t="s">
        <v>100</v>
      </c>
      <c r="P49" s="196">
        <f>VLOOKUP(O49,Emissiefactoren!$A$1:$B$9,2,FALSE)</f>
        <v>0</v>
      </c>
      <c r="Q49" s="151"/>
      <c r="R49" s="152"/>
      <c r="S49" s="152"/>
      <c r="T49" s="199">
        <f t="shared" si="6"/>
        <v>0</v>
      </c>
      <c r="U49" s="207">
        <f t="shared" si="13"/>
        <v>0</v>
      </c>
      <c r="V49" s="205" t="str">
        <f t="shared" si="17"/>
        <v xml:space="preserve"> </v>
      </c>
      <c r="W49" s="206" t="str">
        <f t="shared" si="18"/>
        <v xml:space="preserve">  </v>
      </c>
      <c r="X49" s="132"/>
      <c r="Y49" s="132"/>
      <c r="Z49" s="132"/>
      <c r="AA49" s="132"/>
      <c r="AB49" s="132"/>
      <c r="AC49" s="132"/>
      <c r="AD49" s="132"/>
      <c r="AE49" s="137"/>
      <c r="AF49" s="137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1:53" s="7" customFormat="1" ht="21.95" customHeight="1" x14ac:dyDescent="0.2">
      <c r="A50" s="2"/>
      <c r="B50" s="22">
        <v>38</v>
      </c>
      <c r="C50" s="247"/>
      <c r="D50" s="248"/>
      <c r="E50" s="22"/>
      <c r="F50" s="211">
        <f t="shared" si="5"/>
        <v>0</v>
      </c>
      <c r="G50" s="147"/>
      <c r="H50" s="245">
        <f t="shared" si="26"/>
        <v>0</v>
      </c>
      <c r="I50" s="246"/>
      <c r="J50" s="250"/>
      <c r="K50" s="251"/>
      <c r="L50" s="243"/>
      <c r="M50" s="244"/>
      <c r="N50" s="194">
        <f t="shared" si="0"/>
        <v>0</v>
      </c>
      <c r="O50" s="161" t="s">
        <v>100</v>
      </c>
      <c r="P50" s="196">
        <f>VLOOKUP(O50,Emissiefactoren!$A$1:$B$9,2,FALSE)</f>
        <v>0</v>
      </c>
      <c r="Q50" s="151"/>
      <c r="R50" s="152"/>
      <c r="S50" s="152"/>
      <c r="T50" s="199">
        <f t="shared" si="6"/>
        <v>0</v>
      </c>
      <c r="U50" s="204">
        <f t="shared" si="13"/>
        <v>0</v>
      </c>
      <c r="V50" s="205" t="str">
        <f t="shared" si="17"/>
        <v xml:space="preserve"> </v>
      </c>
      <c r="W50" s="206" t="str">
        <f t="shared" si="18"/>
        <v xml:space="preserve">  </v>
      </c>
      <c r="X50" s="132"/>
      <c r="Y50" s="132"/>
      <c r="Z50" s="132"/>
      <c r="AA50" s="132"/>
      <c r="AB50" s="132"/>
      <c r="AC50" s="132"/>
      <c r="AD50" s="132"/>
      <c r="AE50" s="137"/>
      <c r="AF50" s="137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1:53" s="7" customFormat="1" ht="21.95" customHeight="1" x14ac:dyDescent="0.2">
      <c r="A51" s="2"/>
      <c r="B51" s="22">
        <v>39</v>
      </c>
      <c r="C51" s="247"/>
      <c r="D51" s="248"/>
      <c r="E51" s="22"/>
      <c r="F51" s="211">
        <f t="shared" si="5"/>
        <v>0</v>
      </c>
      <c r="G51" s="147"/>
      <c r="H51" s="245">
        <f t="shared" si="26"/>
        <v>0</v>
      </c>
      <c r="I51" s="246"/>
      <c r="J51" s="250"/>
      <c r="K51" s="251"/>
      <c r="L51" s="243"/>
      <c r="M51" s="244"/>
      <c r="N51" s="194">
        <f t="shared" si="0"/>
        <v>0</v>
      </c>
      <c r="O51" s="161" t="s">
        <v>100</v>
      </c>
      <c r="P51" s="196">
        <f>VLOOKUP(O51,Emissiefactoren!$A$1:$B$9,2,FALSE)</f>
        <v>0</v>
      </c>
      <c r="Q51" s="151"/>
      <c r="R51" s="152"/>
      <c r="S51" s="152"/>
      <c r="T51" s="199">
        <f t="shared" si="6"/>
        <v>0</v>
      </c>
      <c r="U51" s="207">
        <f t="shared" si="13"/>
        <v>0</v>
      </c>
      <c r="V51" s="205" t="str">
        <f t="shared" si="17"/>
        <v xml:space="preserve"> </v>
      </c>
      <c r="W51" s="206" t="str">
        <f t="shared" si="18"/>
        <v xml:space="preserve">  </v>
      </c>
      <c r="X51" s="132"/>
      <c r="Y51" s="132"/>
      <c r="Z51" s="132"/>
      <c r="AA51" s="132"/>
      <c r="AB51" s="132"/>
      <c r="AC51" s="132"/>
      <c r="AD51" s="132"/>
      <c r="AE51" s="137"/>
      <c r="AF51" s="137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s="7" customFormat="1" ht="21.95" customHeight="1" x14ac:dyDescent="0.2">
      <c r="A52" s="2"/>
      <c r="B52" s="22">
        <v>40</v>
      </c>
      <c r="C52" s="247"/>
      <c r="D52" s="248"/>
      <c r="E52" s="22"/>
      <c r="F52" s="211">
        <f t="shared" si="5"/>
        <v>0</v>
      </c>
      <c r="G52" s="147"/>
      <c r="H52" s="245">
        <f t="shared" si="26"/>
        <v>0</v>
      </c>
      <c r="I52" s="246"/>
      <c r="J52" s="250"/>
      <c r="K52" s="251"/>
      <c r="L52" s="243"/>
      <c r="M52" s="244"/>
      <c r="N52" s="194">
        <f t="shared" si="0"/>
        <v>0</v>
      </c>
      <c r="O52" s="161" t="s">
        <v>100</v>
      </c>
      <c r="P52" s="196">
        <f>VLOOKUP(O52,Emissiefactoren!$A$1:$B$9,2,FALSE)</f>
        <v>0</v>
      </c>
      <c r="Q52" s="151"/>
      <c r="R52" s="152"/>
      <c r="S52" s="152"/>
      <c r="T52" s="199">
        <f t="shared" si="6"/>
        <v>0</v>
      </c>
      <c r="U52" s="204">
        <f t="shared" si="13"/>
        <v>0</v>
      </c>
      <c r="V52" s="205" t="str">
        <f t="shared" si="17"/>
        <v xml:space="preserve"> </v>
      </c>
      <c r="W52" s="206" t="str">
        <f t="shared" si="18"/>
        <v xml:space="preserve">  </v>
      </c>
      <c r="X52" s="132"/>
      <c r="Y52" s="132"/>
      <c r="Z52" s="132"/>
      <c r="AA52" s="132"/>
      <c r="AB52" s="132"/>
      <c r="AC52" s="132"/>
      <c r="AD52" s="132"/>
      <c r="AE52" s="137"/>
      <c r="AF52" s="137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1:53" s="7" customFormat="1" ht="21.95" customHeight="1" x14ac:dyDescent="0.2">
      <c r="A53" s="2"/>
      <c r="B53" s="22">
        <v>41</v>
      </c>
      <c r="C53" s="247"/>
      <c r="D53" s="248"/>
      <c r="E53" s="22"/>
      <c r="F53" s="211">
        <f t="shared" si="5"/>
        <v>0</v>
      </c>
      <c r="G53" s="147"/>
      <c r="H53" s="245">
        <f t="shared" si="26"/>
        <v>0</v>
      </c>
      <c r="I53" s="246"/>
      <c r="J53" s="250"/>
      <c r="K53" s="251"/>
      <c r="L53" s="243"/>
      <c r="M53" s="244"/>
      <c r="N53" s="194">
        <f t="shared" si="0"/>
        <v>0</v>
      </c>
      <c r="O53" s="161" t="s">
        <v>100</v>
      </c>
      <c r="P53" s="196">
        <f>VLOOKUP(O53,Emissiefactoren!$A$1:$B$9,2,FALSE)</f>
        <v>0</v>
      </c>
      <c r="Q53" s="151"/>
      <c r="R53" s="152"/>
      <c r="S53" s="152"/>
      <c r="T53" s="199">
        <f t="shared" si="6"/>
        <v>0</v>
      </c>
      <c r="U53" s="207">
        <f t="shared" si="13"/>
        <v>0</v>
      </c>
      <c r="V53" s="205" t="str">
        <f t="shared" si="17"/>
        <v xml:space="preserve"> </v>
      </c>
      <c r="W53" s="206" t="str">
        <f t="shared" si="18"/>
        <v xml:space="preserve">  </v>
      </c>
      <c r="X53" s="132"/>
      <c r="Y53" s="132"/>
      <c r="Z53" s="132"/>
      <c r="AA53" s="132"/>
      <c r="AB53" s="132"/>
      <c r="AC53" s="132"/>
      <c r="AD53" s="132"/>
      <c r="AE53" s="137"/>
      <c r="AF53" s="137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1:53" s="7" customFormat="1" ht="21.95" customHeight="1" x14ac:dyDescent="0.2">
      <c r="A54" s="2"/>
      <c r="B54" s="22">
        <v>42</v>
      </c>
      <c r="C54" s="247"/>
      <c r="D54" s="248"/>
      <c r="E54" s="22"/>
      <c r="F54" s="211">
        <f t="shared" si="5"/>
        <v>0</v>
      </c>
      <c r="G54" s="147"/>
      <c r="H54" s="245">
        <f t="shared" si="26"/>
        <v>0</v>
      </c>
      <c r="I54" s="246"/>
      <c r="J54" s="250"/>
      <c r="K54" s="251"/>
      <c r="L54" s="243"/>
      <c r="M54" s="244"/>
      <c r="N54" s="194">
        <f t="shared" si="0"/>
        <v>0</v>
      </c>
      <c r="O54" s="161" t="s">
        <v>100</v>
      </c>
      <c r="P54" s="196">
        <f>VLOOKUP(O54,Emissiefactoren!$A$1:$B$9,2,FALSE)</f>
        <v>0</v>
      </c>
      <c r="Q54" s="151"/>
      <c r="R54" s="152"/>
      <c r="S54" s="152"/>
      <c r="T54" s="199">
        <f t="shared" si="6"/>
        <v>0</v>
      </c>
      <c r="U54" s="204">
        <f t="shared" si="13"/>
        <v>0</v>
      </c>
      <c r="V54" s="205" t="str">
        <f t="shared" si="17"/>
        <v xml:space="preserve"> </v>
      </c>
      <c r="W54" s="206" t="str">
        <f t="shared" si="18"/>
        <v xml:space="preserve">  </v>
      </c>
      <c r="X54" s="132"/>
      <c r="Y54" s="132"/>
      <c r="Z54" s="132"/>
      <c r="AA54" s="132"/>
      <c r="AB54" s="132"/>
      <c r="AC54" s="132"/>
      <c r="AD54" s="132"/>
      <c r="AE54" s="137"/>
      <c r="AF54" s="137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1:53" s="7" customFormat="1" ht="21.95" customHeight="1" x14ac:dyDescent="0.2">
      <c r="A55" s="2"/>
      <c r="B55" s="22">
        <v>43</v>
      </c>
      <c r="C55" s="247"/>
      <c r="D55" s="248"/>
      <c r="E55" s="22"/>
      <c r="F55" s="211">
        <f t="shared" si="5"/>
        <v>0</v>
      </c>
      <c r="G55" s="147"/>
      <c r="H55" s="245">
        <f t="shared" si="26"/>
        <v>0</v>
      </c>
      <c r="I55" s="246"/>
      <c r="J55" s="250"/>
      <c r="K55" s="251"/>
      <c r="L55" s="243"/>
      <c r="M55" s="244"/>
      <c r="N55" s="194">
        <f t="shared" si="0"/>
        <v>0</v>
      </c>
      <c r="O55" s="161" t="s">
        <v>100</v>
      </c>
      <c r="P55" s="196">
        <f>VLOOKUP(O55,Emissiefactoren!$A$1:$B$9,2,FALSE)</f>
        <v>0</v>
      </c>
      <c r="Q55" s="151"/>
      <c r="R55" s="152"/>
      <c r="S55" s="152"/>
      <c r="T55" s="199">
        <f t="shared" si="6"/>
        <v>0</v>
      </c>
      <c r="U55" s="207">
        <f t="shared" si="13"/>
        <v>0</v>
      </c>
      <c r="V55" s="205" t="str">
        <f t="shared" si="17"/>
        <v xml:space="preserve"> </v>
      </c>
      <c r="W55" s="206" t="str">
        <f t="shared" si="18"/>
        <v xml:space="preserve">  </v>
      </c>
      <c r="X55" s="132"/>
      <c r="Y55" s="132"/>
      <c r="Z55" s="132"/>
      <c r="AA55" s="132"/>
      <c r="AB55" s="132"/>
      <c r="AC55" s="132"/>
      <c r="AD55" s="132"/>
      <c r="AE55" s="137"/>
      <c r="AF55" s="137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1:53" s="7" customFormat="1" ht="21.95" customHeight="1" x14ac:dyDescent="0.2">
      <c r="A56" s="2"/>
      <c r="B56" s="22">
        <v>44</v>
      </c>
      <c r="C56" s="247"/>
      <c r="D56" s="248"/>
      <c r="E56" s="22"/>
      <c r="F56" s="211">
        <f t="shared" si="5"/>
        <v>0</v>
      </c>
      <c r="G56" s="147"/>
      <c r="H56" s="245">
        <f t="shared" si="26"/>
        <v>0</v>
      </c>
      <c r="I56" s="246"/>
      <c r="J56" s="250"/>
      <c r="K56" s="251"/>
      <c r="L56" s="243"/>
      <c r="M56" s="244"/>
      <c r="N56" s="194">
        <f t="shared" si="0"/>
        <v>0</v>
      </c>
      <c r="O56" s="161" t="s">
        <v>100</v>
      </c>
      <c r="P56" s="196">
        <f>VLOOKUP(O56,Emissiefactoren!$A$1:$B$9,2,FALSE)</f>
        <v>0</v>
      </c>
      <c r="Q56" s="151"/>
      <c r="R56" s="152"/>
      <c r="S56" s="152"/>
      <c r="T56" s="199">
        <f t="shared" si="6"/>
        <v>0</v>
      </c>
      <c r="U56" s="204">
        <f t="shared" si="13"/>
        <v>0</v>
      </c>
      <c r="V56" s="205" t="str">
        <f t="shared" si="17"/>
        <v xml:space="preserve"> </v>
      </c>
      <c r="W56" s="206" t="str">
        <f t="shared" si="18"/>
        <v xml:space="preserve">  </v>
      </c>
      <c r="X56" s="132"/>
      <c r="Y56" s="132"/>
      <c r="Z56" s="132"/>
      <c r="AA56" s="132"/>
      <c r="AB56" s="132"/>
      <c r="AC56" s="132"/>
      <c r="AD56" s="132"/>
      <c r="AE56" s="137"/>
      <c r="AF56" s="137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7" customFormat="1" ht="21.95" customHeight="1" x14ac:dyDescent="0.2">
      <c r="A57" s="2"/>
      <c r="B57" s="22">
        <v>45</v>
      </c>
      <c r="C57" s="247"/>
      <c r="D57" s="248"/>
      <c r="E57" s="22"/>
      <c r="F57" s="211">
        <f t="shared" si="5"/>
        <v>0</v>
      </c>
      <c r="G57" s="147"/>
      <c r="H57" s="245">
        <f t="shared" si="26"/>
        <v>0</v>
      </c>
      <c r="I57" s="246"/>
      <c r="J57" s="250"/>
      <c r="K57" s="251"/>
      <c r="L57" s="243"/>
      <c r="M57" s="244"/>
      <c r="N57" s="194">
        <f t="shared" si="0"/>
        <v>0</v>
      </c>
      <c r="O57" s="161" t="s">
        <v>100</v>
      </c>
      <c r="P57" s="196">
        <f>VLOOKUP(O57,Emissiefactoren!$A$1:$B$9,2,FALSE)</f>
        <v>0</v>
      </c>
      <c r="Q57" s="151"/>
      <c r="R57" s="152"/>
      <c r="S57" s="152"/>
      <c r="T57" s="199">
        <f t="shared" si="6"/>
        <v>0</v>
      </c>
      <c r="U57" s="207">
        <f t="shared" si="13"/>
        <v>0</v>
      </c>
      <c r="V57" s="205" t="str">
        <f t="shared" si="17"/>
        <v xml:space="preserve"> </v>
      </c>
      <c r="W57" s="206" t="str">
        <f t="shared" si="18"/>
        <v xml:space="preserve">  </v>
      </c>
      <c r="X57" s="132"/>
      <c r="Y57" s="132"/>
      <c r="Z57" s="132"/>
      <c r="AA57" s="132"/>
      <c r="AB57" s="132"/>
      <c r="AC57" s="132"/>
      <c r="AD57" s="132"/>
      <c r="AE57" s="137"/>
      <c r="AF57" s="137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s="7" customFormat="1" ht="21.95" customHeight="1" x14ac:dyDescent="0.2">
      <c r="A58" s="2"/>
      <c r="B58" s="22">
        <v>46</v>
      </c>
      <c r="C58" s="247"/>
      <c r="D58" s="248"/>
      <c r="E58" s="22"/>
      <c r="F58" s="211">
        <f t="shared" si="5"/>
        <v>0</v>
      </c>
      <c r="G58" s="147"/>
      <c r="H58" s="245">
        <f t="shared" si="26"/>
        <v>0</v>
      </c>
      <c r="I58" s="246"/>
      <c r="J58" s="250"/>
      <c r="K58" s="251"/>
      <c r="L58" s="243"/>
      <c r="M58" s="244"/>
      <c r="N58" s="194">
        <f t="shared" si="0"/>
        <v>0</v>
      </c>
      <c r="O58" s="161" t="s">
        <v>100</v>
      </c>
      <c r="P58" s="196">
        <f>VLOOKUP(O58,Emissiefactoren!$A$1:$B$9,2,FALSE)</f>
        <v>0</v>
      </c>
      <c r="Q58" s="151"/>
      <c r="R58" s="152"/>
      <c r="S58" s="152"/>
      <c r="T58" s="199">
        <f t="shared" si="6"/>
        <v>0</v>
      </c>
      <c r="U58" s="204">
        <f t="shared" si="13"/>
        <v>0</v>
      </c>
      <c r="V58" s="205" t="str">
        <f t="shared" si="17"/>
        <v xml:space="preserve"> </v>
      </c>
      <c r="W58" s="206" t="str">
        <f t="shared" si="18"/>
        <v xml:space="preserve">  </v>
      </c>
      <c r="X58" s="132"/>
      <c r="Y58" s="132"/>
      <c r="Z58" s="132"/>
      <c r="AA58" s="132"/>
      <c r="AB58" s="132"/>
      <c r="AC58" s="132"/>
      <c r="AD58" s="132"/>
      <c r="AE58" s="137"/>
      <c r="AF58" s="137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1:53" s="7" customFormat="1" ht="21.95" customHeight="1" x14ac:dyDescent="0.2">
      <c r="A59" s="2"/>
      <c r="B59" s="22">
        <v>47</v>
      </c>
      <c r="C59" s="247"/>
      <c r="D59" s="248"/>
      <c r="E59" s="22"/>
      <c r="F59" s="211">
        <f t="shared" si="5"/>
        <v>0</v>
      </c>
      <c r="G59" s="147"/>
      <c r="H59" s="245">
        <f t="shared" si="26"/>
        <v>0</v>
      </c>
      <c r="I59" s="246"/>
      <c r="J59" s="250"/>
      <c r="K59" s="251"/>
      <c r="L59" s="243"/>
      <c r="M59" s="244"/>
      <c r="N59" s="194">
        <f t="shared" si="0"/>
        <v>0</v>
      </c>
      <c r="O59" s="161" t="s">
        <v>100</v>
      </c>
      <c r="P59" s="196">
        <f>VLOOKUP(O59,Emissiefactoren!$A$1:$B$9,2,FALSE)</f>
        <v>0</v>
      </c>
      <c r="Q59" s="151"/>
      <c r="R59" s="152"/>
      <c r="S59" s="152"/>
      <c r="T59" s="199">
        <f t="shared" si="6"/>
        <v>0</v>
      </c>
      <c r="U59" s="207">
        <f t="shared" si="13"/>
        <v>0</v>
      </c>
      <c r="V59" s="205" t="str">
        <f t="shared" si="17"/>
        <v xml:space="preserve"> </v>
      </c>
      <c r="W59" s="206" t="str">
        <f t="shared" si="18"/>
        <v xml:space="preserve">  </v>
      </c>
      <c r="X59" s="132"/>
      <c r="Y59" s="132"/>
      <c r="Z59" s="132"/>
      <c r="AA59" s="132"/>
      <c r="AB59" s="132"/>
      <c r="AC59" s="132"/>
      <c r="AD59" s="132"/>
      <c r="AE59" s="137"/>
      <c r="AF59" s="137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s="7" customFormat="1" ht="21.95" customHeight="1" x14ac:dyDescent="0.2">
      <c r="A60" s="2"/>
      <c r="B60" s="22">
        <v>48</v>
      </c>
      <c r="C60" s="247"/>
      <c r="D60" s="248"/>
      <c r="E60" s="22"/>
      <c r="F60" s="211">
        <f t="shared" si="5"/>
        <v>0</v>
      </c>
      <c r="G60" s="147"/>
      <c r="H60" s="245">
        <f t="shared" si="26"/>
        <v>0</v>
      </c>
      <c r="I60" s="246"/>
      <c r="J60" s="250"/>
      <c r="K60" s="251"/>
      <c r="L60" s="243"/>
      <c r="M60" s="244"/>
      <c r="N60" s="194">
        <f t="shared" si="0"/>
        <v>0</v>
      </c>
      <c r="O60" s="161" t="s">
        <v>100</v>
      </c>
      <c r="P60" s="196">
        <f>VLOOKUP(O60,Emissiefactoren!$A$1:$B$9,2,FALSE)</f>
        <v>0</v>
      </c>
      <c r="Q60" s="151"/>
      <c r="R60" s="152"/>
      <c r="S60" s="152"/>
      <c r="T60" s="199">
        <f t="shared" si="6"/>
        <v>0</v>
      </c>
      <c r="U60" s="204">
        <f t="shared" si="13"/>
        <v>0</v>
      </c>
      <c r="V60" s="205" t="str">
        <f t="shared" si="17"/>
        <v xml:space="preserve"> </v>
      </c>
      <c r="W60" s="206" t="str">
        <f t="shared" si="18"/>
        <v xml:space="preserve">  </v>
      </c>
      <c r="X60" s="132"/>
      <c r="Y60" s="132"/>
      <c r="Z60" s="132"/>
      <c r="AA60" s="132"/>
      <c r="AB60" s="132"/>
      <c r="AC60" s="132"/>
      <c r="AD60" s="132"/>
      <c r="AE60" s="137"/>
      <c r="AF60" s="137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1:53" s="7" customFormat="1" ht="21.95" customHeight="1" x14ac:dyDescent="0.2">
      <c r="A61" s="2"/>
      <c r="B61" s="22">
        <v>49</v>
      </c>
      <c r="C61" s="247"/>
      <c r="D61" s="248"/>
      <c r="E61" s="22"/>
      <c r="F61" s="211">
        <f t="shared" si="5"/>
        <v>0</v>
      </c>
      <c r="G61" s="147"/>
      <c r="H61" s="245">
        <f t="shared" si="26"/>
        <v>0</v>
      </c>
      <c r="I61" s="246"/>
      <c r="J61" s="250"/>
      <c r="K61" s="251"/>
      <c r="L61" s="243"/>
      <c r="M61" s="244"/>
      <c r="N61" s="194">
        <f t="shared" si="0"/>
        <v>0</v>
      </c>
      <c r="O61" s="161" t="s">
        <v>100</v>
      </c>
      <c r="P61" s="196">
        <f>VLOOKUP(O61,Emissiefactoren!$A$1:$B$9,2,FALSE)</f>
        <v>0</v>
      </c>
      <c r="Q61" s="151"/>
      <c r="R61" s="152"/>
      <c r="S61" s="152"/>
      <c r="T61" s="199">
        <f t="shared" si="6"/>
        <v>0</v>
      </c>
      <c r="U61" s="207">
        <f t="shared" si="13"/>
        <v>0</v>
      </c>
      <c r="V61" s="205" t="str">
        <f t="shared" si="17"/>
        <v xml:space="preserve"> </v>
      </c>
      <c r="W61" s="206" t="str">
        <f t="shared" si="18"/>
        <v xml:space="preserve">  </v>
      </c>
      <c r="X61" s="132"/>
      <c r="Y61" s="132"/>
      <c r="Z61" s="132"/>
      <c r="AA61" s="132"/>
      <c r="AB61" s="132"/>
      <c r="AC61" s="132"/>
      <c r="AD61" s="132"/>
      <c r="AE61" s="137"/>
      <c r="AF61" s="137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1:53" s="7" customFormat="1" ht="21.95" customHeight="1" x14ac:dyDescent="0.2">
      <c r="A62" s="2"/>
      <c r="B62" s="22">
        <v>50</v>
      </c>
      <c r="C62" s="247"/>
      <c r="D62" s="248"/>
      <c r="E62" s="22"/>
      <c r="F62" s="211">
        <f t="shared" si="5"/>
        <v>0</v>
      </c>
      <c r="G62" s="147"/>
      <c r="H62" s="245">
        <f t="shared" si="26"/>
        <v>0</v>
      </c>
      <c r="I62" s="246"/>
      <c r="J62" s="250"/>
      <c r="K62" s="251"/>
      <c r="L62" s="243"/>
      <c r="M62" s="244"/>
      <c r="N62" s="194">
        <f t="shared" si="0"/>
        <v>0</v>
      </c>
      <c r="O62" s="161" t="s">
        <v>100</v>
      </c>
      <c r="P62" s="196">
        <f>VLOOKUP(O62,Emissiefactoren!$A$1:$B$9,2,FALSE)</f>
        <v>0</v>
      </c>
      <c r="Q62" s="151"/>
      <c r="R62" s="152"/>
      <c r="S62" s="152"/>
      <c r="T62" s="199">
        <f t="shared" si="6"/>
        <v>0</v>
      </c>
      <c r="U62" s="204">
        <f t="shared" si="13"/>
        <v>0</v>
      </c>
      <c r="V62" s="205" t="str">
        <f t="shared" si="17"/>
        <v xml:space="preserve"> </v>
      </c>
      <c r="W62" s="206" t="str">
        <f t="shared" si="18"/>
        <v xml:space="preserve">  </v>
      </c>
      <c r="X62" s="132"/>
      <c r="Y62" s="132"/>
      <c r="Z62" s="132"/>
      <c r="AA62" s="132"/>
      <c r="AB62" s="132"/>
      <c r="AC62" s="132"/>
      <c r="AD62" s="132"/>
      <c r="AE62" s="137"/>
      <c r="AF62" s="137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1:53" s="7" customFormat="1" ht="21.95" customHeight="1" x14ac:dyDescent="0.2">
      <c r="A63" s="2"/>
      <c r="B63" s="33">
        <v>51</v>
      </c>
      <c r="C63" s="247"/>
      <c r="D63" s="248"/>
      <c r="E63" s="22"/>
      <c r="F63" s="211">
        <f t="shared" si="5"/>
        <v>0</v>
      </c>
      <c r="G63" s="147"/>
      <c r="H63" s="245">
        <f t="shared" si="26"/>
        <v>0</v>
      </c>
      <c r="I63" s="246"/>
      <c r="J63" s="250"/>
      <c r="K63" s="251"/>
      <c r="L63" s="243"/>
      <c r="M63" s="244"/>
      <c r="N63" s="194">
        <f t="shared" si="0"/>
        <v>0</v>
      </c>
      <c r="O63" s="161" t="s">
        <v>100</v>
      </c>
      <c r="P63" s="196">
        <f>VLOOKUP(O63,Emissiefactoren!$A$1:$B$9,2,FALSE)</f>
        <v>0</v>
      </c>
      <c r="Q63" s="151"/>
      <c r="R63" s="152"/>
      <c r="S63" s="152"/>
      <c r="T63" s="199">
        <f t="shared" si="6"/>
        <v>0</v>
      </c>
      <c r="U63" s="207">
        <f t="shared" si="13"/>
        <v>0</v>
      </c>
      <c r="V63" s="205" t="str">
        <f t="shared" si="17"/>
        <v xml:space="preserve"> </v>
      </c>
      <c r="W63" s="206" t="str">
        <f t="shared" si="18"/>
        <v xml:space="preserve">  </v>
      </c>
      <c r="X63" s="132"/>
      <c r="Y63" s="132"/>
      <c r="Z63" s="132"/>
      <c r="AA63" s="132"/>
      <c r="AB63" s="132"/>
      <c r="AC63" s="132"/>
      <c r="AD63" s="132"/>
      <c r="AE63" s="137"/>
      <c r="AF63" s="137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1:53" s="7" customFormat="1" ht="21.95" customHeight="1" x14ac:dyDescent="0.2">
      <c r="A64" s="2"/>
      <c r="B64" s="33">
        <v>52</v>
      </c>
      <c r="C64" s="247"/>
      <c r="D64" s="248"/>
      <c r="E64" s="22"/>
      <c r="F64" s="211">
        <f t="shared" si="5"/>
        <v>0</v>
      </c>
      <c r="G64" s="147"/>
      <c r="H64" s="245">
        <f t="shared" si="26"/>
        <v>0</v>
      </c>
      <c r="I64" s="246"/>
      <c r="J64" s="250"/>
      <c r="K64" s="251"/>
      <c r="L64" s="243"/>
      <c r="M64" s="244"/>
      <c r="N64" s="194">
        <f t="shared" si="0"/>
        <v>0</v>
      </c>
      <c r="O64" s="161" t="s">
        <v>100</v>
      </c>
      <c r="P64" s="196">
        <f>VLOOKUP(O64,Emissiefactoren!$A$1:$B$9,2,FALSE)</f>
        <v>0</v>
      </c>
      <c r="Q64" s="151"/>
      <c r="R64" s="152"/>
      <c r="S64" s="152"/>
      <c r="T64" s="199">
        <f t="shared" si="6"/>
        <v>0</v>
      </c>
      <c r="U64" s="204">
        <f t="shared" si="13"/>
        <v>0</v>
      </c>
      <c r="V64" s="205" t="str">
        <f t="shared" si="17"/>
        <v xml:space="preserve"> </v>
      </c>
      <c r="W64" s="206" t="str">
        <f t="shared" si="18"/>
        <v xml:space="preserve">  </v>
      </c>
      <c r="X64" s="132"/>
      <c r="Y64" s="132"/>
      <c r="Z64" s="132"/>
      <c r="AA64" s="132"/>
      <c r="AB64" s="132"/>
      <c r="AC64" s="132"/>
      <c r="AD64" s="132"/>
      <c r="AE64" s="137"/>
      <c r="AF64" s="137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1:53" s="7" customFormat="1" ht="21.95" customHeight="1" x14ac:dyDescent="0.2">
      <c r="A65" s="2"/>
      <c r="B65" s="22">
        <v>53</v>
      </c>
      <c r="C65" s="247"/>
      <c r="D65" s="248"/>
      <c r="E65" s="22"/>
      <c r="F65" s="211">
        <f t="shared" si="5"/>
        <v>0</v>
      </c>
      <c r="G65" s="147"/>
      <c r="H65" s="245">
        <f t="shared" si="26"/>
        <v>0</v>
      </c>
      <c r="I65" s="246"/>
      <c r="J65" s="250"/>
      <c r="K65" s="251"/>
      <c r="L65" s="243"/>
      <c r="M65" s="244"/>
      <c r="N65" s="194">
        <f t="shared" si="0"/>
        <v>0</v>
      </c>
      <c r="O65" s="161" t="s">
        <v>100</v>
      </c>
      <c r="P65" s="196">
        <f>VLOOKUP(O65,Emissiefactoren!$A$1:$B$9,2,FALSE)</f>
        <v>0</v>
      </c>
      <c r="Q65" s="151"/>
      <c r="R65" s="152"/>
      <c r="S65" s="152"/>
      <c r="T65" s="199">
        <f t="shared" si="6"/>
        <v>0</v>
      </c>
      <c r="U65" s="207">
        <f t="shared" si="13"/>
        <v>0</v>
      </c>
      <c r="V65" s="205" t="str">
        <f t="shared" si="17"/>
        <v xml:space="preserve"> </v>
      </c>
      <c r="W65" s="206" t="str">
        <f t="shared" si="18"/>
        <v xml:space="preserve">  </v>
      </c>
      <c r="X65" s="132"/>
      <c r="Y65" s="132"/>
      <c r="Z65" s="132"/>
      <c r="AA65" s="132"/>
      <c r="AB65" s="132"/>
      <c r="AC65" s="132"/>
      <c r="AD65" s="132"/>
      <c r="AE65" s="137"/>
      <c r="AF65" s="137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1:53" s="7" customFormat="1" ht="21.95" customHeight="1" x14ac:dyDescent="0.2">
      <c r="A66" s="2"/>
      <c r="B66" s="22">
        <v>54</v>
      </c>
      <c r="C66" s="247"/>
      <c r="D66" s="248"/>
      <c r="E66" s="22"/>
      <c r="F66" s="211">
        <f t="shared" si="5"/>
        <v>0</v>
      </c>
      <c r="G66" s="147"/>
      <c r="H66" s="245">
        <f t="shared" si="26"/>
        <v>0</v>
      </c>
      <c r="I66" s="246"/>
      <c r="J66" s="250"/>
      <c r="K66" s="251"/>
      <c r="L66" s="243"/>
      <c r="M66" s="244"/>
      <c r="N66" s="194">
        <f t="shared" si="0"/>
        <v>0</v>
      </c>
      <c r="O66" s="161" t="s">
        <v>100</v>
      </c>
      <c r="P66" s="196">
        <f>VLOOKUP(O66,Emissiefactoren!$A$1:$B$9,2,FALSE)</f>
        <v>0</v>
      </c>
      <c r="Q66" s="151"/>
      <c r="R66" s="152"/>
      <c r="S66" s="152"/>
      <c r="T66" s="199">
        <f t="shared" si="6"/>
        <v>0</v>
      </c>
      <c r="U66" s="204">
        <f t="shared" si="13"/>
        <v>0</v>
      </c>
      <c r="V66" s="205" t="str">
        <f t="shared" si="17"/>
        <v xml:space="preserve"> </v>
      </c>
      <c r="W66" s="206" t="str">
        <f t="shared" si="18"/>
        <v xml:space="preserve">  </v>
      </c>
      <c r="X66" s="132"/>
      <c r="Y66" s="132"/>
      <c r="Z66" s="132"/>
      <c r="AA66" s="132"/>
      <c r="AB66" s="132"/>
      <c r="AC66" s="132"/>
      <c r="AD66" s="132"/>
      <c r="AE66" s="137"/>
      <c r="AF66" s="137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1:53" s="7" customFormat="1" ht="21.95" customHeight="1" x14ac:dyDescent="0.2">
      <c r="A67" s="2"/>
      <c r="B67" s="22">
        <v>55</v>
      </c>
      <c r="C67" s="247"/>
      <c r="D67" s="248"/>
      <c r="E67" s="22"/>
      <c r="F67" s="211">
        <f t="shared" si="5"/>
        <v>0</v>
      </c>
      <c r="G67" s="147"/>
      <c r="H67" s="245">
        <f t="shared" si="26"/>
        <v>0</v>
      </c>
      <c r="I67" s="246"/>
      <c r="J67" s="250"/>
      <c r="K67" s="251"/>
      <c r="L67" s="243"/>
      <c r="M67" s="244"/>
      <c r="N67" s="194">
        <f t="shared" si="0"/>
        <v>0</v>
      </c>
      <c r="O67" s="161" t="s">
        <v>100</v>
      </c>
      <c r="P67" s="196">
        <f>VLOOKUP(O67,Emissiefactoren!$A$1:$B$9,2,FALSE)</f>
        <v>0</v>
      </c>
      <c r="Q67" s="151"/>
      <c r="R67" s="152"/>
      <c r="S67" s="152"/>
      <c r="T67" s="199">
        <f t="shared" si="6"/>
        <v>0</v>
      </c>
      <c r="U67" s="207">
        <f t="shared" si="13"/>
        <v>0</v>
      </c>
      <c r="V67" s="205" t="str">
        <f t="shared" si="17"/>
        <v xml:space="preserve"> </v>
      </c>
      <c r="W67" s="206" t="str">
        <f t="shared" si="18"/>
        <v xml:space="preserve">  </v>
      </c>
      <c r="X67" s="132"/>
      <c r="Y67" s="132"/>
      <c r="Z67" s="132"/>
      <c r="AA67" s="132"/>
      <c r="AB67" s="132"/>
      <c r="AC67" s="132"/>
      <c r="AD67" s="132"/>
      <c r="AE67" s="137"/>
      <c r="AF67" s="137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1:53" s="7" customFormat="1" ht="21.95" customHeight="1" x14ac:dyDescent="0.2">
      <c r="A68" s="2"/>
      <c r="B68" s="22">
        <v>56</v>
      </c>
      <c r="C68" s="247"/>
      <c r="D68" s="248"/>
      <c r="E68" s="22"/>
      <c r="F68" s="211">
        <f t="shared" si="5"/>
        <v>0</v>
      </c>
      <c r="G68" s="147"/>
      <c r="H68" s="245">
        <f t="shared" si="26"/>
        <v>0</v>
      </c>
      <c r="I68" s="246"/>
      <c r="J68" s="250"/>
      <c r="K68" s="251"/>
      <c r="L68" s="243"/>
      <c r="M68" s="244"/>
      <c r="N68" s="194">
        <f t="shared" si="0"/>
        <v>0</v>
      </c>
      <c r="O68" s="161" t="s">
        <v>100</v>
      </c>
      <c r="P68" s="196">
        <f>VLOOKUP(O68,Emissiefactoren!$A$1:$B$9,2,FALSE)</f>
        <v>0</v>
      </c>
      <c r="Q68" s="151"/>
      <c r="R68" s="152"/>
      <c r="S68" s="152"/>
      <c r="T68" s="199">
        <f t="shared" si="6"/>
        <v>0</v>
      </c>
      <c r="U68" s="204">
        <f t="shared" si="13"/>
        <v>0</v>
      </c>
      <c r="V68" s="205" t="str">
        <f t="shared" si="17"/>
        <v xml:space="preserve"> </v>
      </c>
      <c r="W68" s="206" t="str">
        <f t="shared" si="18"/>
        <v xml:space="preserve">  </v>
      </c>
      <c r="X68" s="132"/>
      <c r="Y68" s="132"/>
      <c r="Z68" s="132"/>
      <c r="AA68" s="132"/>
      <c r="AB68" s="132"/>
      <c r="AC68" s="132"/>
      <c r="AD68" s="132"/>
      <c r="AE68" s="137"/>
      <c r="AF68" s="137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1:53" s="7" customFormat="1" ht="21.95" customHeight="1" x14ac:dyDescent="0.2">
      <c r="A69" s="2"/>
      <c r="B69" s="22">
        <v>57</v>
      </c>
      <c r="C69" s="247"/>
      <c r="D69" s="248"/>
      <c r="E69" s="22"/>
      <c r="F69" s="211">
        <f t="shared" si="5"/>
        <v>0</v>
      </c>
      <c r="G69" s="147"/>
      <c r="H69" s="245">
        <f t="shared" si="26"/>
        <v>0</v>
      </c>
      <c r="I69" s="246"/>
      <c r="J69" s="250"/>
      <c r="K69" s="251"/>
      <c r="L69" s="243"/>
      <c r="M69" s="244"/>
      <c r="N69" s="194">
        <f t="shared" si="0"/>
        <v>0</v>
      </c>
      <c r="O69" s="161" t="s">
        <v>100</v>
      </c>
      <c r="P69" s="196">
        <f>VLOOKUP(O69,Emissiefactoren!$A$1:$B$9,2,FALSE)</f>
        <v>0</v>
      </c>
      <c r="Q69" s="151"/>
      <c r="R69" s="152"/>
      <c r="S69" s="152"/>
      <c r="T69" s="199">
        <f t="shared" si="6"/>
        <v>0</v>
      </c>
      <c r="U69" s="207">
        <f t="shared" si="13"/>
        <v>0</v>
      </c>
      <c r="V69" s="205" t="str">
        <f t="shared" si="17"/>
        <v xml:space="preserve"> </v>
      </c>
      <c r="W69" s="206" t="str">
        <f t="shared" si="18"/>
        <v xml:space="preserve">  </v>
      </c>
      <c r="X69" s="132"/>
      <c r="Y69" s="132"/>
      <c r="Z69" s="132"/>
      <c r="AA69" s="132"/>
      <c r="AB69" s="132"/>
      <c r="AC69" s="132"/>
      <c r="AD69" s="132"/>
      <c r="AE69" s="137"/>
      <c r="AF69" s="137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1:53" s="7" customFormat="1" ht="21.95" customHeight="1" x14ac:dyDescent="0.2">
      <c r="A70" s="2"/>
      <c r="B70" s="22">
        <v>58</v>
      </c>
      <c r="C70" s="247"/>
      <c r="D70" s="248"/>
      <c r="E70" s="22"/>
      <c r="F70" s="211">
        <f t="shared" si="5"/>
        <v>0</v>
      </c>
      <c r="G70" s="147"/>
      <c r="H70" s="245">
        <f t="shared" si="26"/>
        <v>0</v>
      </c>
      <c r="I70" s="246"/>
      <c r="J70" s="250"/>
      <c r="K70" s="251"/>
      <c r="L70" s="243"/>
      <c r="M70" s="244"/>
      <c r="N70" s="194">
        <f t="shared" si="0"/>
        <v>0</v>
      </c>
      <c r="O70" s="161" t="s">
        <v>100</v>
      </c>
      <c r="P70" s="196">
        <f>VLOOKUP(O70,Emissiefactoren!$A$1:$B$9,2,FALSE)</f>
        <v>0</v>
      </c>
      <c r="Q70" s="151"/>
      <c r="R70" s="152"/>
      <c r="S70" s="152"/>
      <c r="T70" s="199">
        <f t="shared" si="6"/>
        <v>0</v>
      </c>
      <c r="U70" s="204">
        <f t="shared" si="13"/>
        <v>0</v>
      </c>
      <c r="V70" s="205" t="str">
        <f t="shared" si="17"/>
        <v xml:space="preserve"> </v>
      </c>
      <c r="W70" s="206" t="str">
        <f t="shared" si="18"/>
        <v xml:space="preserve">  </v>
      </c>
      <c r="X70" s="132"/>
      <c r="Y70" s="132"/>
      <c r="Z70" s="132"/>
      <c r="AA70" s="132"/>
      <c r="AB70" s="132"/>
      <c r="AC70" s="132"/>
      <c r="AD70" s="132"/>
      <c r="AE70" s="137"/>
      <c r="AF70" s="137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1:53" s="7" customFormat="1" ht="21.95" customHeight="1" x14ac:dyDescent="0.2">
      <c r="A71" s="2"/>
      <c r="B71" s="22">
        <v>59</v>
      </c>
      <c r="C71" s="247"/>
      <c r="D71" s="248"/>
      <c r="E71" s="22"/>
      <c r="F71" s="211">
        <f t="shared" si="5"/>
        <v>0</v>
      </c>
      <c r="G71" s="147"/>
      <c r="H71" s="245">
        <f t="shared" si="26"/>
        <v>0</v>
      </c>
      <c r="I71" s="246"/>
      <c r="J71" s="250"/>
      <c r="K71" s="251"/>
      <c r="L71" s="243"/>
      <c r="M71" s="244"/>
      <c r="N71" s="194">
        <f t="shared" si="0"/>
        <v>0</v>
      </c>
      <c r="O71" s="161" t="s">
        <v>100</v>
      </c>
      <c r="P71" s="196">
        <f>VLOOKUP(O71,Emissiefactoren!$A$1:$B$9,2,FALSE)</f>
        <v>0</v>
      </c>
      <c r="Q71" s="151"/>
      <c r="R71" s="152"/>
      <c r="S71" s="152"/>
      <c r="T71" s="199">
        <f t="shared" si="6"/>
        <v>0</v>
      </c>
      <c r="U71" s="207">
        <f t="shared" si="13"/>
        <v>0</v>
      </c>
      <c r="V71" s="205" t="str">
        <f t="shared" si="17"/>
        <v xml:space="preserve"> </v>
      </c>
      <c r="W71" s="206" t="str">
        <f t="shared" si="18"/>
        <v xml:space="preserve">  </v>
      </c>
      <c r="X71" s="132"/>
      <c r="Y71" s="132"/>
      <c r="Z71" s="132"/>
      <c r="AA71" s="132"/>
      <c r="AB71" s="132"/>
      <c r="AC71" s="132"/>
      <c r="AD71" s="132"/>
      <c r="AE71" s="137"/>
      <c r="AF71" s="137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1:53" s="7" customFormat="1" ht="21.95" customHeight="1" x14ac:dyDescent="0.2">
      <c r="A72" s="2"/>
      <c r="B72" s="22">
        <v>60</v>
      </c>
      <c r="C72" s="247"/>
      <c r="D72" s="248"/>
      <c r="E72" s="22"/>
      <c r="F72" s="211">
        <f t="shared" si="5"/>
        <v>0</v>
      </c>
      <c r="G72" s="147"/>
      <c r="H72" s="245">
        <f t="shared" si="26"/>
        <v>0</v>
      </c>
      <c r="I72" s="246"/>
      <c r="J72" s="250"/>
      <c r="K72" s="251"/>
      <c r="L72" s="243"/>
      <c r="M72" s="244"/>
      <c r="N72" s="194">
        <f t="shared" si="0"/>
        <v>0</v>
      </c>
      <c r="O72" s="161" t="s">
        <v>100</v>
      </c>
      <c r="P72" s="196">
        <f>VLOOKUP(O72,Emissiefactoren!$A$1:$B$9,2,FALSE)</f>
        <v>0</v>
      </c>
      <c r="Q72" s="151"/>
      <c r="R72" s="152"/>
      <c r="S72" s="152"/>
      <c r="T72" s="199">
        <f t="shared" si="6"/>
        <v>0</v>
      </c>
      <c r="U72" s="204">
        <f t="shared" si="13"/>
        <v>0</v>
      </c>
      <c r="V72" s="205" t="str">
        <f t="shared" si="17"/>
        <v xml:space="preserve"> </v>
      </c>
      <c r="W72" s="206" t="str">
        <f t="shared" si="18"/>
        <v xml:space="preserve">  </v>
      </c>
      <c r="X72" s="132"/>
      <c r="Y72" s="132"/>
      <c r="Z72" s="132"/>
      <c r="AA72" s="132"/>
      <c r="AB72" s="132"/>
      <c r="AC72" s="132"/>
      <c r="AD72" s="132"/>
      <c r="AE72" s="137"/>
      <c r="AF72" s="137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1:53" s="7" customFormat="1" ht="21.95" customHeight="1" x14ac:dyDescent="0.2">
      <c r="A73" s="2"/>
      <c r="B73" s="22">
        <v>61</v>
      </c>
      <c r="C73" s="247"/>
      <c r="D73" s="248"/>
      <c r="E73" s="22"/>
      <c r="F73" s="211">
        <f t="shared" si="5"/>
        <v>0</v>
      </c>
      <c r="G73" s="147"/>
      <c r="H73" s="245">
        <f t="shared" si="26"/>
        <v>0</v>
      </c>
      <c r="I73" s="246"/>
      <c r="J73" s="250"/>
      <c r="K73" s="251"/>
      <c r="L73" s="243"/>
      <c r="M73" s="244"/>
      <c r="N73" s="194">
        <f t="shared" si="0"/>
        <v>0</v>
      </c>
      <c r="O73" s="161" t="s">
        <v>100</v>
      </c>
      <c r="P73" s="196">
        <f>VLOOKUP(O73,Emissiefactoren!$A$1:$B$9,2,FALSE)</f>
        <v>0</v>
      </c>
      <c r="Q73" s="151"/>
      <c r="R73" s="152"/>
      <c r="S73" s="152"/>
      <c r="T73" s="199">
        <f t="shared" si="6"/>
        <v>0</v>
      </c>
      <c r="U73" s="207">
        <f t="shared" si="13"/>
        <v>0</v>
      </c>
      <c r="V73" s="205" t="str">
        <f t="shared" si="17"/>
        <v xml:space="preserve"> </v>
      </c>
      <c r="W73" s="206" t="str">
        <f t="shared" si="18"/>
        <v xml:space="preserve">  </v>
      </c>
      <c r="X73" s="132"/>
      <c r="Y73" s="132"/>
      <c r="Z73" s="132"/>
      <c r="AA73" s="132"/>
      <c r="AB73" s="132"/>
      <c r="AC73" s="132"/>
      <c r="AD73" s="132"/>
      <c r="AE73" s="137"/>
      <c r="AF73" s="137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1:53" s="7" customFormat="1" ht="21.95" customHeight="1" x14ac:dyDescent="0.2">
      <c r="A74" s="2"/>
      <c r="B74" s="22">
        <v>62</v>
      </c>
      <c r="C74" s="247"/>
      <c r="D74" s="248"/>
      <c r="E74" s="22"/>
      <c r="F74" s="211">
        <f t="shared" si="5"/>
        <v>0</v>
      </c>
      <c r="G74" s="147"/>
      <c r="H74" s="245">
        <f t="shared" si="26"/>
        <v>0</v>
      </c>
      <c r="I74" s="246"/>
      <c r="J74" s="250"/>
      <c r="K74" s="251"/>
      <c r="L74" s="243"/>
      <c r="M74" s="244"/>
      <c r="N74" s="194">
        <f t="shared" si="0"/>
        <v>0</v>
      </c>
      <c r="O74" s="161" t="s">
        <v>100</v>
      </c>
      <c r="P74" s="196">
        <f>VLOOKUP(O74,Emissiefactoren!$A$1:$B$9,2,FALSE)</f>
        <v>0</v>
      </c>
      <c r="Q74" s="151"/>
      <c r="R74" s="152"/>
      <c r="S74" s="152"/>
      <c r="T74" s="199">
        <f t="shared" si="6"/>
        <v>0</v>
      </c>
      <c r="U74" s="204">
        <f t="shared" si="13"/>
        <v>0</v>
      </c>
      <c r="V74" s="205" t="str">
        <f t="shared" si="17"/>
        <v xml:space="preserve"> </v>
      </c>
      <c r="W74" s="206" t="str">
        <f t="shared" si="18"/>
        <v xml:space="preserve">  </v>
      </c>
      <c r="X74" s="132"/>
      <c r="Y74" s="132"/>
      <c r="Z74" s="132"/>
      <c r="AA74" s="132"/>
      <c r="AB74" s="132"/>
      <c r="AC74" s="132"/>
      <c r="AD74" s="132"/>
      <c r="AE74" s="137"/>
      <c r="AF74" s="137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1:53" s="7" customFormat="1" ht="21.95" customHeight="1" x14ac:dyDescent="0.2">
      <c r="A75" s="2"/>
      <c r="B75" s="22">
        <v>63</v>
      </c>
      <c r="C75" s="247"/>
      <c r="D75" s="248"/>
      <c r="E75" s="22"/>
      <c r="F75" s="211">
        <f t="shared" si="5"/>
        <v>0</v>
      </c>
      <c r="G75" s="147"/>
      <c r="H75" s="245">
        <f t="shared" si="26"/>
        <v>0</v>
      </c>
      <c r="I75" s="246"/>
      <c r="J75" s="250"/>
      <c r="K75" s="251"/>
      <c r="L75" s="243"/>
      <c r="M75" s="244"/>
      <c r="N75" s="194">
        <f t="shared" si="0"/>
        <v>0</v>
      </c>
      <c r="O75" s="161" t="s">
        <v>100</v>
      </c>
      <c r="P75" s="196">
        <f>VLOOKUP(O75,Emissiefactoren!$A$1:$B$9,2,FALSE)</f>
        <v>0</v>
      </c>
      <c r="Q75" s="151"/>
      <c r="R75" s="152"/>
      <c r="S75" s="152"/>
      <c r="T75" s="199">
        <f t="shared" si="6"/>
        <v>0</v>
      </c>
      <c r="U75" s="207">
        <f t="shared" si="13"/>
        <v>0</v>
      </c>
      <c r="V75" s="205" t="str">
        <f t="shared" si="17"/>
        <v xml:space="preserve"> </v>
      </c>
      <c r="W75" s="206" t="str">
        <f t="shared" si="18"/>
        <v xml:space="preserve">  </v>
      </c>
      <c r="X75" s="132"/>
      <c r="Y75" s="132"/>
      <c r="Z75" s="132"/>
      <c r="AA75" s="132"/>
      <c r="AB75" s="132"/>
      <c r="AC75" s="132"/>
      <c r="AD75" s="132"/>
      <c r="AE75" s="137"/>
      <c r="AF75" s="137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</row>
    <row r="76" spans="1:53" s="7" customFormat="1" ht="21.95" customHeight="1" x14ac:dyDescent="0.2">
      <c r="A76" s="2"/>
      <c r="B76" s="22">
        <v>64</v>
      </c>
      <c r="C76" s="247"/>
      <c r="D76" s="248"/>
      <c r="E76" s="22"/>
      <c r="F76" s="211">
        <f t="shared" si="5"/>
        <v>0</v>
      </c>
      <c r="G76" s="147"/>
      <c r="H76" s="245">
        <f t="shared" si="26"/>
        <v>0</v>
      </c>
      <c r="I76" s="246"/>
      <c r="J76" s="250"/>
      <c r="K76" s="251"/>
      <c r="L76" s="243"/>
      <c r="M76" s="244"/>
      <c r="N76" s="194">
        <f t="shared" si="0"/>
        <v>0</v>
      </c>
      <c r="O76" s="161" t="s">
        <v>100</v>
      </c>
      <c r="P76" s="196">
        <f>VLOOKUP(O76,Emissiefactoren!$A$1:$B$9,2,FALSE)</f>
        <v>0</v>
      </c>
      <c r="Q76" s="151"/>
      <c r="R76" s="152"/>
      <c r="S76" s="152"/>
      <c r="T76" s="199">
        <f t="shared" si="6"/>
        <v>0</v>
      </c>
      <c r="U76" s="204">
        <f t="shared" si="13"/>
        <v>0</v>
      </c>
      <c r="V76" s="205" t="str">
        <f t="shared" si="17"/>
        <v xml:space="preserve"> </v>
      </c>
      <c r="W76" s="206" t="str">
        <f t="shared" si="18"/>
        <v xml:space="preserve">  </v>
      </c>
      <c r="X76" s="132"/>
      <c r="Y76" s="132"/>
      <c r="Z76" s="132"/>
      <c r="AA76" s="132"/>
      <c r="AB76" s="132"/>
      <c r="AC76" s="132"/>
      <c r="AD76" s="132"/>
      <c r="AE76" s="137"/>
      <c r="AF76" s="137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</row>
    <row r="77" spans="1:53" s="7" customFormat="1" ht="21.95" customHeight="1" x14ac:dyDescent="0.2">
      <c r="A77" s="2"/>
      <c r="B77" s="22">
        <v>65</v>
      </c>
      <c r="C77" s="247"/>
      <c r="D77" s="248"/>
      <c r="E77" s="22"/>
      <c r="F77" s="211">
        <f t="shared" si="5"/>
        <v>0</v>
      </c>
      <c r="G77" s="147"/>
      <c r="H77" s="245">
        <f t="shared" si="26"/>
        <v>0</v>
      </c>
      <c r="I77" s="246"/>
      <c r="J77" s="250"/>
      <c r="K77" s="251"/>
      <c r="L77" s="243"/>
      <c r="M77" s="244"/>
      <c r="N77" s="194">
        <f t="shared" si="0"/>
        <v>0</v>
      </c>
      <c r="O77" s="161" t="s">
        <v>100</v>
      </c>
      <c r="P77" s="196">
        <f>VLOOKUP(O77,Emissiefactoren!$A$1:$B$9,2,FALSE)</f>
        <v>0</v>
      </c>
      <c r="Q77" s="151"/>
      <c r="R77" s="152"/>
      <c r="S77" s="152"/>
      <c r="T77" s="199">
        <f t="shared" si="6"/>
        <v>0</v>
      </c>
      <c r="U77" s="207">
        <f t="shared" si="13"/>
        <v>0</v>
      </c>
      <c r="V77" s="205" t="str">
        <f t="shared" si="17"/>
        <v xml:space="preserve"> </v>
      </c>
      <c r="W77" s="206" t="str">
        <f t="shared" si="18"/>
        <v xml:space="preserve">  </v>
      </c>
      <c r="X77" s="132"/>
      <c r="Y77" s="132"/>
      <c r="Z77" s="132"/>
      <c r="AA77" s="132"/>
      <c r="AB77" s="132"/>
      <c r="AC77" s="132"/>
      <c r="AD77" s="132"/>
      <c r="AE77" s="137"/>
      <c r="AF77" s="137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</row>
    <row r="78" spans="1:53" s="7" customFormat="1" ht="21.95" customHeight="1" x14ac:dyDescent="0.2">
      <c r="A78" s="2"/>
      <c r="B78" s="22">
        <v>66</v>
      </c>
      <c r="C78" s="247"/>
      <c r="D78" s="248"/>
      <c r="E78" s="22"/>
      <c r="F78" s="211">
        <f t="shared" ref="F78:F141" si="27">G77</f>
        <v>0</v>
      </c>
      <c r="G78" s="147"/>
      <c r="H78" s="245">
        <f t="shared" si="26"/>
        <v>0</v>
      </c>
      <c r="I78" s="246"/>
      <c r="J78" s="250"/>
      <c r="K78" s="251"/>
      <c r="L78" s="243"/>
      <c r="M78" s="244"/>
      <c r="N78" s="194">
        <f t="shared" si="0"/>
        <v>0</v>
      </c>
      <c r="O78" s="161" t="s">
        <v>100</v>
      </c>
      <c r="P78" s="196">
        <f>VLOOKUP(O78,Emissiefactoren!$A$1:$B$9,2,FALSE)</f>
        <v>0</v>
      </c>
      <c r="Q78" s="151"/>
      <c r="R78" s="152"/>
      <c r="S78" s="152"/>
      <c r="T78" s="199">
        <f t="shared" si="6"/>
        <v>0</v>
      </c>
      <c r="U78" s="204">
        <f t="shared" si="13"/>
        <v>0</v>
      </c>
      <c r="V78" s="205" t="str">
        <f t="shared" si="17"/>
        <v xml:space="preserve"> </v>
      </c>
      <c r="W78" s="206" t="str">
        <f t="shared" si="18"/>
        <v xml:space="preserve">  </v>
      </c>
      <c r="X78" s="132"/>
      <c r="Y78" s="132"/>
      <c r="Z78" s="132"/>
      <c r="AA78" s="132"/>
      <c r="AB78" s="132"/>
      <c r="AC78" s="132"/>
      <c r="AD78" s="132"/>
      <c r="AE78" s="137"/>
      <c r="AF78" s="137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</row>
    <row r="79" spans="1:53" s="7" customFormat="1" ht="21.95" customHeight="1" x14ac:dyDescent="0.2">
      <c r="A79" s="2"/>
      <c r="B79" s="22">
        <v>67</v>
      </c>
      <c r="C79" s="247"/>
      <c r="D79" s="248"/>
      <c r="E79" s="22"/>
      <c r="F79" s="211">
        <f t="shared" si="27"/>
        <v>0</v>
      </c>
      <c r="G79" s="147"/>
      <c r="H79" s="245">
        <f t="shared" si="26"/>
        <v>0</v>
      </c>
      <c r="I79" s="246"/>
      <c r="J79" s="250"/>
      <c r="K79" s="251"/>
      <c r="L79" s="243"/>
      <c r="M79" s="244"/>
      <c r="N79" s="194">
        <f t="shared" si="0"/>
        <v>0</v>
      </c>
      <c r="O79" s="161" t="s">
        <v>100</v>
      </c>
      <c r="P79" s="196">
        <f>VLOOKUP(O79,Emissiefactoren!$A$1:$B$9,2,FALSE)</f>
        <v>0</v>
      </c>
      <c r="Q79" s="151"/>
      <c r="R79" s="152"/>
      <c r="S79" s="152"/>
      <c r="T79" s="199">
        <f t="shared" si="6"/>
        <v>0</v>
      </c>
      <c r="U79" s="207">
        <f t="shared" ref="U79:U142" si="28">N79*P79</f>
        <v>0</v>
      </c>
      <c r="V79" s="205" t="str">
        <f t="shared" si="17"/>
        <v xml:space="preserve"> </v>
      </c>
      <c r="W79" s="206" t="str">
        <f t="shared" si="18"/>
        <v xml:space="preserve">  </v>
      </c>
      <c r="X79" s="132"/>
      <c r="Y79" s="132"/>
      <c r="Z79" s="132"/>
      <c r="AA79" s="132"/>
      <c r="AB79" s="132"/>
      <c r="AC79" s="132"/>
      <c r="AD79" s="132"/>
      <c r="AE79" s="137"/>
      <c r="AF79" s="137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</row>
    <row r="80" spans="1:53" s="7" customFormat="1" ht="21.95" customHeight="1" x14ac:dyDescent="0.2">
      <c r="A80" s="2"/>
      <c r="B80" s="22">
        <v>68</v>
      </c>
      <c r="C80" s="247"/>
      <c r="D80" s="248"/>
      <c r="E80" s="22"/>
      <c r="F80" s="211">
        <f t="shared" si="27"/>
        <v>0</v>
      </c>
      <c r="G80" s="147"/>
      <c r="H80" s="245">
        <f t="shared" si="26"/>
        <v>0</v>
      </c>
      <c r="I80" s="246"/>
      <c r="J80" s="250"/>
      <c r="K80" s="251"/>
      <c r="L80" s="243"/>
      <c r="M80" s="244"/>
      <c r="N80" s="194">
        <f t="shared" si="0"/>
        <v>0</v>
      </c>
      <c r="O80" s="161" t="s">
        <v>100</v>
      </c>
      <c r="P80" s="196">
        <f>VLOOKUP(O80,Emissiefactoren!$A$1:$B$9,2,FALSE)</f>
        <v>0</v>
      </c>
      <c r="Q80" s="151"/>
      <c r="R80" s="152"/>
      <c r="S80" s="152"/>
      <c r="T80" s="199">
        <f t="shared" si="6"/>
        <v>0</v>
      </c>
      <c r="U80" s="204">
        <f t="shared" si="28"/>
        <v>0</v>
      </c>
      <c r="V80" s="205" t="str">
        <f t="shared" si="17"/>
        <v xml:space="preserve"> </v>
      </c>
      <c r="W80" s="206" t="str">
        <f t="shared" si="18"/>
        <v xml:space="preserve">  </v>
      </c>
      <c r="X80" s="132"/>
      <c r="Y80" s="132"/>
      <c r="Z80" s="132"/>
      <c r="AA80" s="132"/>
      <c r="AB80" s="132"/>
      <c r="AC80" s="132"/>
      <c r="AD80" s="132"/>
      <c r="AE80" s="137"/>
      <c r="AF80" s="137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</row>
    <row r="81" spans="1:53" s="7" customFormat="1" ht="21.95" customHeight="1" x14ac:dyDescent="0.2">
      <c r="A81" s="2"/>
      <c r="B81" s="22">
        <v>69</v>
      </c>
      <c r="C81" s="247"/>
      <c r="D81" s="248"/>
      <c r="E81" s="22"/>
      <c r="F81" s="211">
        <f t="shared" si="27"/>
        <v>0</v>
      </c>
      <c r="G81" s="147"/>
      <c r="H81" s="245">
        <f t="shared" si="26"/>
        <v>0</v>
      </c>
      <c r="I81" s="246"/>
      <c r="J81" s="250"/>
      <c r="K81" s="251"/>
      <c r="L81" s="243"/>
      <c r="M81" s="244"/>
      <c r="N81" s="194">
        <f t="shared" si="0"/>
        <v>0</v>
      </c>
      <c r="O81" s="161" t="s">
        <v>100</v>
      </c>
      <c r="P81" s="196">
        <f>VLOOKUP(O81,Emissiefactoren!$A$1:$B$9,2,FALSE)</f>
        <v>0</v>
      </c>
      <c r="Q81" s="151"/>
      <c r="R81" s="152"/>
      <c r="S81" s="152"/>
      <c r="T81" s="199">
        <f t="shared" si="6"/>
        <v>0</v>
      </c>
      <c r="U81" s="207">
        <f t="shared" si="28"/>
        <v>0</v>
      </c>
      <c r="V81" s="205" t="str">
        <f t="shared" si="17"/>
        <v xml:space="preserve"> </v>
      </c>
      <c r="W81" s="206" t="str">
        <f t="shared" si="18"/>
        <v xml:space="preserve">  </v>
      </c>
      <c r="X81" s="132"/>
      <c r="Y81" s="132"/>
      <c r="Z81" s="132"/>
      <c r="AA81" s="132"/>
      <c r="AB81" s="132"/>
      <c r="AC81" s="132"/>
      <c r="AD81" s="132"/>
      <c r="AE81" s="137"/>
      <c r="AF81" s="137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</row>
    <row r="82" spans="1:53" s="7" customFormat="1" ht="21.95" customHeight="1" x14ac:dyDescent="0.2">
      <c r="A82" s="2"/>
      <c r="B82" s="22">
        <v>70</v>
      </c>
      <c r="C82" s="247"/>
      <c r="D82" s="248"/>
      <c r="E82" s="22"/>
      <c r="F82" s="211">
        <f t="shared" si="27"/>
        <v>0</v>
      </c>
      <c r="G82" s="147"/>
      <c r="H82" s="245">
        <f t="shared" si="26"/>
        <v>0</v>
      </c>
      <c r="I82" s="246"/>
      <c r="J82" s="250"/>
      <c r="K82" s="251"/>
      <c r="L82" s="243"/>
      <c r="M82" s="244"/>
      <c r="N82" s="194">
        <f t="shared" si="0"/>
        <v>0</v>
      </c>
      <c r="O82" s="161" t="s">
        <v>100</v>
      </c>
      <c r="P82" s="196">
        <f>VLOOKUP(O82,Emissiefactoren!$A$1:$B$9,2,FALSE)</f>
        <v>0</v>
      </c>
      <c r="Q82" s="151"/>
      <c r="R82" s="152"/>
      <c r="S82" s="152"/>
      <c r="T82" s="199">
        <f t="shared" si="6"/>
        <v>0</v>
      </c>
      <c r="U82" s="204">
        <f t="shared" si="28"/>
        <v>0</v>
      </c>
      <c r="V82" s="205" t="str">
        <f t="shared" si="17"/>
        <v xml:space="preserve"> </v>
      </c>
      <c r="W82" s="206" t="str">
        <f t="shared" si="18"/>
        <v xml:space="preserve">  </v>
      </c>
      <c r="X82" s="132"/>
      <c r="Y82" s="132"/>
      <c r="Z82" s="132"/>
      <c r="AA82" s="132"/>
      <c r="AB82" s="132"/>
      <c r="AC82" s="132"/>
      <c r="AD82" s="132"/>
      <c r="AE82" s="137"/>
      <c r="AF82" s="137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s="7" customFormat="1" ht="21.95" customHeight="1" x14ac:dyDescent="0.2">
      <c r="A83" s="2"/>
      <c r="B83" s="22">
        <v>71</v>
      </c>
      <c r="C83" s="247"/>
      <c r="D83" s="248"/>
      <c r="E83" s="22"/>
      <c r="F83" s="211">
        <f t="shared" si="27"/>
        <v>0</v>
      </c>
      <c r="G83" s="147"/>
      <c r="H83" s="245">
        <f t="shared" si="26"/>
        <v>0</v>
      </c>
      <c r="I83" s="246"/>
      <c r="J83" s="250"/>
      <c r="K83" s="251"/>
      <c r="L83" s="243"/>
      <c r="M83" s="244"/>
      <c r="N83" s="194">
        <f t="shared" si="0"/>
        <v>0</v>
      </c>
      <c r="O83" s="161" t="s">
        <v>100</v>
      </c>
      <c r="P83" s="196">
        <f>VLOOKUP(O83,Emissiefactoren!$A$1:$B$9,2,FALSE)</f>
        <v>0</v>
      </c>
      <c r="Q83" s="151"/>
      <c r="R83" s="152"/>
      <c r="S83" s="152"/>
      <c r="T83" s="199">
        <f t="shared" si="6"/>
        <v>0</v>
      </c>
      <c r="U83" s="207">
        <f t="shared" si="28"/>
        <v>0</v>
      </c>
      <c r="V83" s="205" t="str">
        <f t="shared" si="17"/>
        <v xml:space="preserve"> </v>
      </c>
      <c r="W83" s="206" t="str">
        <f t="shared" si="18"/>
        <v xml:space="preserve">  </v>
      </c>
      <c r="X83" s="132"/>
      <c r="Y83" s="132"/>
      <c r="Z83" s="132"/>
      <c r="AA83" s="132"/>
      <c r="AB83" s="132"/>
      <c r="AC83" s="132"/>
      <c r="AD83" s="132"/>
      <c r="AE83" s="137"/>
      <c r="AF83" s="137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</row>
    <row r="84" spans="1:53" s="7" customFormat="1" ht="21.95" customHeight="1" x14ac:dyDescent="0.2">
      <c r="A84" s="2"/>
      <c r="B84" s="22">
        <v>72</v>
      </c>
      <c r="C84" s="247"/>
      <c r="D84" s="248"/>
      <c r="E84" s="22"/>
      <c r="F84" s="211">
        <f t="shared" si="27"/>
        <v>0</v>
      </c>
      <c r="G84" s="147"/>
      <c r="H84" s="245">
        <f t="shared" si="26"/>
        <v>0</v>
      </c>
      <c r="I84" s="246"/>
      <c r="J84" s="250"/>
      <c r="K84" s="251"/>
      <c r="L84" s="243"/>
      <c r="M84" s="244"/>
      <c r="N84" s="194">
        <f t="shared" si="0"/>
        <v>0</v>
      </c>
      <c r="O84" s="161" t="s">
        <v>100</v>
      </c>
      <c r="P84" s="196">
        <f>VLOOKUP(O84,Emissiefactoren!$A$1:$B$9,2,FALSE)</f>
        <v>0</v>
      </c>
      <c r="Q84" s="151"/>
      <c r="R84" s="152"/>
      <c r="S84" s="152"/>
      <c r="T84" s="199">
        <f t="shared" si="6"/>
        <v>0</v>
      </c>
      <c r="U84" s="204">
        <f t="shared" si="28"/>
        <v>0</v>
      </c>
      <c r="V84" s="205" t="str">
        <f t="shared" si="17"/>
        <v xml:space="preserve"> </v>
      </c>
      <c r="W84" s="206" t="str">
        <f t="shared" si="18"/>
        <v xml:space="preserve">  </v>
      </c>
      <c r="X84" s="132"/>
      <c r="Y84" s="132"/>
      <c r="Z84" s="132"/>
      <c r="AA84" s="132"/>
      <c r="AB84" s="132"/>
      <c r="AC84" s="132"/>
      <c r="AD84" s="132"/>
      <c r="AE84" s="137"/>
      <c r="AF84" s="137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1:53" s="7" customFormat="1" ht="21.95" customHeight="1" x14ac:dyDescent="0.2">
      <c r="A85" s="2"/>
      <c r="B85" s="22">
        <v>73</v>
      </c>
      <c r="C85" s="247"/>
      <c r="D85" s="248"/>
      <c r="E85" s="22"/>
      <c r="F85" s="211">
        <f t="shared" si="27"/>
        <v>0</v>
      </c>
      <c r="G85" s="147"/>
      <c r="H85" s="245">
        <f t="shared" si="26"/>
        <v>0</v>
      </c>
      <c r="I85" s="246"/>
      <c r="J85" s="250"/>
      <c r="K85" s="251"/>
      <c r="L85" s="243"/>
      <c r="M85" s="244"/>
      <c r="N85" s="194">
        <f t="shared" si="0"/>
        <v>0</v>
      </c>
      <c r="O85" s="161" t="s">
        <v>100</v>
      </c>
      <c r="P85" s="196">
        <f>VLOOKUP(O85,Emissiefactoren!$A$1:$B$9,2,FALSE)</f>
        <v>0</v>
      </c>
      <c r="Q85" s="151"/>
      <c r="R85" s="152"/>
      <c r="S85" s="152"/>
      <c r="T85" s="199">
        <f t="shared" si="6"/>
        <v>0</v>
      </c>
      <c r="U85" s="207">
        <f t="shared" si="28"/>
        <v>0</v>
      </c>
      <c r="V85" s="205" t="str">
        <f t="shared" si="17"/>
        <v xml:space="preserve"> </v>
      </c>
      <c r="W85" s="206" t="str">
        <f t="shared" si="18"/>
        <v xml:space="preserve">  </v>
      </c>
      <c r="X85" s="132"/>
      <c r="Y85" s="132"/>
      <c r="Z85" s="132"/>
      <c r="AA85" s="132"/>
      <c r="AB85" s="132"/>
      <c r="AC85" s="132"/>
      <c r="AD85" s="132"/>
      <c r="AE85" s="137"/>
      <c r="AF85" s="137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</row>
    <row r="86" spans="1:53" s="7" customFormat="1" ht="21.95" customHeight="1" x14ac:dyDescent="0.2">
      <c r="A86" s="2"/>
      <c r="B86" s="22">
        <v>74</v>
      </c>
      <c r="C86" s="247"/>
      <c r="D86" s="248"/>
      <c r="E86" s="22"/>
      <c r="F86" s="211">
        <f t="shared" si="27"/>
        <v>0</v>
      </c>
      <c r="G86" s="147"/>
      <c r="H86" s="245">
        <f t="shared" si="26"/>
        <v>0</v>
      </c>
      <c r="I86" s="246"/>
      <c r="J86" s="250"/>
      <c r="K86" s="251"/>
      <c r="L86" s="243"/>
      <c r="M86" s="244"/>
      <c r="N86" s="194">
        <f t="shared" si="0"/>
        <v>0</v>
      </c>
      <c r="O86" s="161" t="s">
        <v>100</v>
      </c>
      <c r="P86" s="196">
        <f>VLOOKUP(O86,Emissiefactoren!$A$1:$B$9,2,FALSE)</f>
        <v>0</v>
      </c>
      <c r="Q86" s="151"/>
      <c r="R86" s="152"/>
      <c r="S86" s="152"/>
      <c r="T86" s="199">
        <f t="shared" si="6"/>
        <v>0</v>
      </c>
      <c r="U86" s="204">
        <f t="shared" si="28"/>
        <v>0</v>
      </c>
      <c r="V86" s="205" t="str">
        <f t="shared" si="17"/>
        <v xml:space="preserve"> </v>
      </c>
      <c r="W86" s="206" t="str">
        <f t="shared" si="18"/>
        <v xml:space="preserve">  </v>
      </c>
      <c r="X86" s="132"/>
      <c r="Y86" s="132"/>
      <c r="Z86" s="132"/>
      <c r="AA86" s="132"/>
      <c r="AB86" s="132"/>
      <c r="AC86" s="132"/>
      <c r="AD86" s="132"/>
      <c r="AE86" s="137"/>
      <c r="AF86" s="137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</row>
    <row r="87" spans="1:53" s="7" customFormat="1" ht="21.95" customHeight="1" x14ac:dyDescent="0.2">
      <c r="A87" s="2"/>
      <c r="B87" s="22">
        <v>75</v>
      </c>
      <c r="C87" s="247"/>
      <c r="D87" s="248"/>
      <c r="E87" s="22"/>
      <c r="F87" s="211">
        <f t="shared" si="27"/>
        <v>0</v>
      </c>
      <c r="G87" s="147"/>
      <c r="H87" s="245">
        <f t="shared" si="26"/>
        <v>0</v>
      </c>
      <c r="I87" s="246"/>
      <c r="J87" s="250"/>
      <c r="K87" s="251"/>
      <c r="L87" s="243"/>
      <c r="M87" s="244"/>
      <c r="N87" s="194">
        <f t="shared" si="0"/>
        <v>0</v>
      </c>
      <c r="O87" s="161" t="s">
        <v>100</v>
      </c>
      <c r="P87" s="196">
        <f>VLOOKUP(O87,Emissiefactoren!$A$1:$B$9,2,FALSE)</f>
        <v>0</v>
      </c>
      <c r="Q87" s="151"/>
      <c r="R87" s="152"/>
      <c r="S87" s="152"/>
      <c r="T87" s="199">
        <f t="shared" si="6"/>
        <v>0</v>
      </c>
      <c r="U87" s="207">
        <f t="shared" si="28"/>
        <v>0</v>
      </c>
      <c r="V87" s="205" t="str">
        <f t="shared" si="17"/>
        <v xml:space="preserve"> </v>
      </c>
      <c r="W87" s="206" t="str">
        <f t="shared" si="18"/>
        <v xml:space="preserve">  </v>
      </c>
      <c r="X87" s="132"/>
      <c r="Y87" s="132"/>
      <c r="Z87" s="132"/>
      <c r="AA87" s="132"/>
      <c r="AB87" s="132"/>
      <c r="AC87" s="132"/>
      <c r="AD87" s="132"/>
      <c r="AE87" s="137"/>
      <c r="AF87" s="137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</row>
    <row r="88" spans="1:53" s="7" customFormat="1" ht="21.95" customHeight="1" x14ac:dyDescent="0.2">
      <c r="A88" s="2"/>
      <c r="B88" s="33">
        <v>76</v>
      </c>
      <c r="C88" s="247"/>
      <c r="D88" s="248"/>
      <c r="E88" s="22"/>
      <c r="F88" s="211">
        <f t="shared" si="27"/>
        <v>0</v>
      </c>
      <c r="G88" s="147"/>
      <c r="H88" s="245">
        <f t="shared" si="26"/>
        <v>0</v>
      </c>
      <c r="I88" s="246"/>
      <c r="J88" s="250"/>
      <c r="K88" s="251"/>
      <c r="L88" s="243"/>
      <c r="M88" s="244"/>
      <c r="N88" s="194">
        <f t="shared" si="0"/>
        <v>0</v>
      </c>
      <c r="O88" s="161" t="s">
        <v>100</v>
      </c>
      <c r="P88" s="196">
        <f>VLOOKUP(O88,Emissiefactoren!$A$1:$B$9,2,FALSE)</f>
        <v>0</v>
      </c>
      <c r="Q88" s="151"/>
      <c r="R88" s="152"/>
      <c r="S88" s="152"/>
      <c r="T88" s="199">
        <f t="shared" si="6"/>
        <v>0</v>
      </c>
      <c r="U88" s="204">
        <f t="shared" si="28"/>
        <v>0</v>
      </c>
      <c r="V88" s="205" t="str">
        <f t="shared" si="17"/>
        <v xml:space="preserve"> </v>
      </c>
      <c r="W88" s="206" t="str">
        <f t="shared" si="18"/>
        <v xml:space="preserve">  </v>
      </c>
      <c r="X88" s="132"/>
      <c r="Y88" s="132"/>
      <c r="Z88" s="132"/>
      <c r="AA88" s="132"/>
      <c r="AB88" s="132"/>
      <c r="AC88" s="132"/>
      <c r="AD88" s="132"/>
      <c r="AE88" s="137"/>
      <c r="AF88" s="137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</row>
    <row r="89" spans="1:53" s="7" customFormat="1" ht="21.95" customHeight="1" x14ac:dyDescent="0.2">
      <c r="A89" s="2"/>
      <c r="B89" s="33">
        <v>77</v>
      </c>
      <c r="C89" s="247"/>
      <c r="D89" s="248"/>
      <c r="E89" s="22"/>
      <c r="F89" s="211">
        <f t="shared" si="27"/>
        <v>0</v>
      </c>
      <c r="G89" s="147"/>
      <c r="H89" s="245">
        <f t="shared" si="26"/>
        <v>0</v>
      </c>
      <c r="I89" s="246"/>
      <c r="J89" s="250"/>
      <c r="K89" s="251"/>
      <c r="L89" s="243"/>
      <c r="M89" s="244"/>
      <c r="N89" s="194">
        <f t="shared" si="0"/>
        <v>0</v>
      </c>
      <c r="O89" s="161" t="s">
        <v>100</v>
      </c>
      <c r="P89" s="196">
        <f>VLOOKUP(O89,Emissiefactoren!$A$1:$B$9,2,FALSE)</f>
        <v>0</v>
      </c>
      <c r="Q89" s="151"/>
      <c r="R89" s="152"/>
      <c r="S89" s="152"/>
      <c r="T89" s="199">
        <f t="shared" si="6"/>
        <v>0</v>
      </c>
      <c r="U89" s="207">
        <f t="shared" si="28"/>
        <v>0</v>
      </c>
      <c r="V89" s="205" t="str">
        <f t="shared" si="17"/>
        <v xml:space="preserve"> </v>
      </c>
      <c r="W89" s="206" t="str">
        <f t="shared" si="18"/>
        <v xml:space="preserve">  </v>
      </c>
      <c r="X89" s="132"/>
      <c r="Y89" s="132"/>
      <c r="Z89" s="132"/>
      <c r="AA89" s="132"/>
      <c r="AB89" s="132"/>
      <c r="AC89" s="132"/>
      <c r="AD89" s="132"/>
      <c r="AE89" s="137"/>
      <c r="AF89" s="137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</row>
    <row r="90" spans="1:53" s="7" customFormat="1" ht="21.95" customHeight="1" x14ac:dyDescent="0.2">
      <c r="A90" s="2"/>
      <c r="B90" s="22">
        <v>78</v>
      </c>
      <c r="C90" s="247"/>
      <c r="D90" s="248"/>
      <c r="E90" s="22"/>
      <c r="F90" s="211">
        <f t="shared" si="27"/>
        <v>0</v>
      </c>
      <c r="G90" s="147"/>
      <c r="H90" s="245">
        <f t="shared" si="26"/>
        <v>0</v>
      </c>
      <c r="I90" s="246"/>
      <c r="J90" s="250"/>
      <c r="K90" s="251"/>
      <c r="L90" s="243"/>
      <c r="M90" s="244"/>
      <c r="N90" s="194">
        <f t="shared" si="0"/>
        <v>0</v>
      </c>
      <c r="O90" s="161" t="s">
        <v>100</v>
      </c>
      <c r="P90" s="196">
        <f>VLOOKUP(O90,Emissiefactoren!$A$1:$B$9,2,FALSE)</f>
        <v>0</v>
      </c>
      <c r="Q90" s="151"/>
      <c r="R90" s="152"/>
      <c r="S90" s="152"/>
      <c r="T90" s="199">
        <f t="shared" si="6"/>
        <v>0</v>
      </c>
      <c r="U90" s="204">
        <f t="shared" si="28"/>
        <v>0</v>
      </c>
      <c r="V90" s="205" t="str">
        <f t="shared" si="17"/>
        <v xml:space="preserve"> </v>
      </c>
      <c r="W90" s="206" t="str">
        <f t="shared" si="18"/>
        <v xml:space="preserve">  </v>
      </c>
      <c r="X90" s="132"/>
      <c r="Y90" s="132"/>
      <c r="Z90" s="132"/>
      <c r="AA90" s="132"/>
      <c r="AB90" s="132"/>
      <c r="AC90" s="132"/>
      <c r="AD90" s="132"/>
      <c r="AE90" s="137"/>
      <c r="AF90" s="137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</row>
    <row r="91" spans="1:53" s="7" customFormat="1" ht="21.95" customHeight="1" x14ac:dyDescent="0.2">
      <c r="A91" s="2"/>
      <c r="B91" s="22">
        <v>79</v>
      </c>
      <c r="C91" s="247"/>
      <c r="D91" s="248"/>
      <c r="E91" s="22"/>
      <c r="F91" s="211">
        <f t="shared" si="27"/>
        <v>0</v>
      </c>
      <c r="G91" s="147"/>
      <c r="H91" s="245">
        <f t="shared" si="26"/>
        <v>0</v>
      </c>
      <c r="I91" s="246"/>
      <c r="J91" s="250"/>
      <c r="K91" s="251"/>
      <c r="L91" s="243"/>
      <c r="M91" s="244"/>
      <c r="N91" s="194">
        <f t="shared" si="0"/>
        <v>0</v>
      </c>
      <c r="O91" s="161" t="s">
        <v>100</v>
      </c>
      <c r="P91" s="196">
        <f>VLOOKUP(O91,Emissiefactoren!$A$1:$B$9,2,FALSE)</f>
        <v>0</v>
      </c>
      <c r="Q91" s="151"/>
      <c r="R91" s="152"/>
      <c r="S91" s="152"/>
      <c r="T91" s="199">
        <f t="shared" si="6"/>
        <v>0</v>
      </c>
      <c r="U91" s="207">
        <f t="shared" si="28"/>
        <v>0</v>
      </c>
      <c r="V91" s="205" t="str">
        <f t="shared" si="17"/>
        <v xml:space="preserve"> </v>
      </c>
      <c r="W91" s="206" t="str">
        <f t="shared" si="18"/>
        <v xml:space="preserve">  </v>
      </c>
      <c r="X91" s="132"/>
      <c r="Y91" s="132"/>
      <c r="Z91" s="132"/>
      <c r="AA91" s="132"/>
      <c r="AB91" s="132"/>
      <c r="AC91" s="132"/>
      <c r="AD91" s="132"/>
      <c r="AE91" s="137"/>
      <c r="AF91" s="137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</row>
    <row r="92" spans="1:53" s="7" customFormat="1" ht="21.95" customHeight="1" x14ac:dyDescent="0.2">
      <c r="A92" s="2"/>
      <c r="B92" s="22">
        <v>80</v>
      </c>
      <c r="C92" s="247"/>
      <c r="D92" s="248"/>
      <c r="E92" s="22"/>
      <c r="F92" s="211">
        <f t="shared" si="27"/>
        <v>0</v>
      </c>
      <c r="G92" s="147"/>
      <c r="H92" s="245">
        <f t="shared" si="26"/>
        <v>0</v>
      </c>
      <c r="I92" s="246"/>
      <c r="J92" s="250"/>
      <c r="K92" s="251"/>
      <c r="L92" s="243"/>
      <c r="M92" s="244"/>
      <c r="N92" s="194">
        <f t="shared" si="0"/>
        <v>0</v>
      </c>
      <c r="O92" s="161" t="s">
        <v>100</v>
      </c>
      <c r="P92" s="196">
        <f>VLOOKUP(O92,Emissiefactoren!$A$1:$B$9,2,FALSE)</f>
        <v>0</v>
      </c>
      <c r="Q92" s="151"/>
      <c r="R92" s="152"/>
      <c r="S92" s="152"/>
      <c r="T92" s="199">
        <f t="shared" si="6"/>
        <v>0</v>
      </c>
      <c r="U92" s="204">
        <f t="shared" si="28"/>
        <v>0</v>
      </c>
      <c r="V92" s="205" t="str">
        <f t="shared" si="17"/>
        <v xml:space="preserve"> </v>
      </c>
      <c r="W92" s="206" t="str">
        <f t="shared" si="18"/>
        <v xml:space="preserve">  </v>
      </c>
      <c r="X92" s="132"/>
      <c r="Y92" s="132"/>
      <c r="Z92" s="132"/>
      <c r="AA92" s="132"/>
      <c r="AB92" s="132"/>
      <c r="AC92" s="132"/>
      <c r="AD92" s="132"/>
      <c r="AE92" s="137"/>
      <c r="AF92" s="137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</row>
    <row r="93" spans="1:53" s="7" customFormat="1" ht="21.95" customHeight="1" x14ac:dyDescent="0.2">
      <c r="A93" s="2"/>
      <c r="B93" s="22">
        <v>81</v>
      </c>
      <c r="C93" s="247"/>
      <c r="D93" s="248"/>
      <c r="E93" s="22"/>
      <c r="F93" s="211">
        <f t="shared" si="27"/>
        <v>0</v>
      </c>
      <c r="G93" s="147"/>
      <c r="H93" s="245">
        <f t="shared" si="26"/>
        <v>0</v>
      </c>
      <c r="I93" s="246"/>
      <c r="J93" s="250"/>
      <c r="K93" s="251"/>
      <c r="L93" s="243"/>
      <c r="M93" s="244"/>
      <c r="N93" s="194">
        <f t="shared" si="0"/>
        <v>0</v>
      </c>
      <c r="O93" s="161" t="s">
        <v>100</v>
      </c>
      <c r="P93" s="196">
        <f>VLOOKUP(O93,Emissiefactoren!$A$1:$B$9,2,FALSE)</f>
        <v>0</v>
      </c>
      <c r="Q93" s="151"/>
      <c r="R93" s="152"/>
      <c r="S93" s="152"/>
      <c r="T93" s="199">
        <f t="shared" si="6"/>
        <v>0</v>
      </c>
      <c r="U93" s="207">
        <f t="shared" si="28"/>
        <v>0</v>
      </c>
      <c r="V93" s="205" t="str">
        <f t="shared" si="17"/>
        <v xml:space="preserve"> </v>
      </c>
      <c r="W93" s="206" t="str">
        <f t="shared" si="18"/>
        <v xml:space="preserve">  </v>
      </c>
      <c r="X93" s="132"/>
      <c r="Y93" s="132"/>
      <c r="Z93" s="132"/>
      <c r="AA93" s="132"/>
      <c r="AB93" s="132"/>
      <c r="AC93" s="132"/>
      <c r="AD93" s="132"/>
      <c r="AE93" s="137"/>
      <c r="AF93" s="137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</row>
    <row r="94" spans="1:53" s="7" customFormat="1" ht="21.95" customHeight="1" x14ac:dyDescent="0.2">
      <c r="A94" s="2"/>
      <c r="B94" s="22">
        <v>82</v>
      </c>
      <c r="C94" s="247"/>
      <c r="D94" s="248"/>
      <c r="E94" s="22"/>
      <c r="F94" s="211">
        <f t="shared" si="27"/>
        <v>0</v>
      </c>
      <c r="G94" s="147"/>
      <c r="H94" s="245">
        <f t="shared" si="26"/>
        <v>0</v>
      </c>
      <c r="I94" s="246"/>
      <c r="J94" s="250"/>
      <c r="K94" s="251"/>
      <c r="L94" s="243"/>
      <c r="M94" s="244"/>
      <c r="N94" s="194">
        <f t="shared" si="0"/>
        <v>0</v>
      </c>
      <c r="O94" s="161" t="s">
        <v>100</v>
      </c>
      <c r="P94" s="196">
        <f>VLOOKUP(O94,Emissiefactoren!$A$1:$B$9,2,FALSE)</f>
        <v>0</v>
      </c>
      <c r="Q94" s="151"/>
      <c r="R94" s="152"/>
      <c r="S94" s="152"/>
      <c r="T94" s="199">
        <f t="shared" si="6"/>
        <v>0</v>
      </c>
      <c r="U94" s="204">
        <f t="shared" si="28"/>
        <v>0</v>
      </c>
      <c r="V94" s="205" t="str">
        <f t="shared" si="17"/>
        <v xml:space="preserve"> </v>
      </c>
      <c r="W94" s="206" t="str">
        <f t="shared" si="18"/>
        <v xml:space="preserve">  </v>
      </c>
      <c r="X94" s="132"/>
      <c r="Y94" s="132"/>
      <c r="Z94" s="132"/>
      <c r="AA94" s="132"/>
      <c r="AB94" s="132"/>
      <c r="AC94" s="132"/>
      <c r="AD94" s="132"/>
      <c r="AE94" s="137"/>
      <c r="AF94" s="137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s="7" customFormat="1" ht="21.95" customHeight="1" x14ac:dyDescent="0.2">
      <c r="A95" s="2"/>
      <c r="B95" s="22">
        <v>83</v>
      </c>
      <c r="C95" s="247"/>
      <c r="D95" s="248"/>
      <c r="E95" s="22"/>
      <c r="F95" s="211">
        <f t="shared" si="27"/>
        <v>0</v>
      </c>
      <c r="G95" s="147"/>
      <c r="H95" s="245">
        <f t="shared" si="26"/>
        <v>0</v>
      </c>
      <c r="I95" s="246"/>
      <c r="J95" s="250"/>
      <c r="K95" s="251"/>
      <c r="L95" s="243"/>
      <c r="M95" s="244"/>
      <c r="N95" s="194">
        <f t="shared" si="0"/>
        <v>0</v>
      </c>
      <c r="O95" s="161" t="s">
        <v>100</v>
      </c>
      <c r="P95" s="196">
        <f>VLOOKUP(O95,Emissiefactoren!$A$1:$B$9,2,FALSE)</f>
        <v>0</v>
      </c>
      <c r="Q95" s="151"/>
      <c r="R95" s="152"/>
      <c r="S95" s="152"/>
      <c r="T95" s="199">
        <f t="shared" si="6"/>
        <v>0</v>
      </c>
      <c r="U95" s="207">
        <f t="shared" si="28"/>
        <v>0</v>
      </c>
      <c r="V95" s="205" t="str">
        <f t="shared" si="17"/>
        <v xml:space="preserve"> </v>
      </c>
      <c r="W95" s="206" t="str">
        <f t="shared" si="18"/>
        <v xml:space="preserve">  </v>
      </c>
      <c r="X95" s="132"/>
      <c r="Y95" s="132"/>
      <c r="Z95" s="132"/>
      <c r="AA95" s="132"/>
      <c r="AB95" s="132"/>
      <c r="AC95" s="132"/>
      <c r="AD95" s="132"/>
      <c r="AE95" s="137"/>
      <c r="AF95" s="137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</row>
    <row r="96" spans="1:53" s="7" customFormat="1" ht="21.95" customHeight="1" x14ac:dyDescent="0.2">
      <c r="A96" s="2"/>
      <c r="B96" s="22">
        <v>84</v>
      </c>
      <c r="C96" s="247"/>
      <c r="D96" s="248"/>
      <c r="E96" s="22"/>
      <c r="F96" s="211">
        <f t="shared" si="27"/>
        <v>0</v>
      </c>
      <c r="G96" s="147"/>
      <c r="H96" s="245">
        <f t="shared" si="26"/>
        <v>0</v>
      </c>
      <c r="I96" s="246"/>
      <c r="J96" s="250"/>
      <c r="K96" s="251"/>
      <c r="L96" s="243"/>
      <c r="M96" s="244"/>
      <c r="N96" s="194">
        <f t="shared" si="0"/>
        <v>0</v>
      </c>
      <c r="O96" s="161" t="s">
        <v>100</v>
      </c>
      <c r="P96" s="196">
        <f>VLOOKUP(O96,Emissiefactoren!$A$1:$B$9,2,FALSE)</f>
        <v>0</v>
      </c>
      <c r="Q96" s="151"/>
      <c r="R96" s="152"/>
      <c r="S96" s="152"/>
      <c r="T96" s="199">
        <f t="shared" si="6"/>
        <v>0</v>
      </c>
      <c r="U96" s="204">
        <f t="shared" si="28"/>
        <v>0</v>
      </c>
      <c r="V96" s="205" t="str">
        <f t="shared" si="17"/>
        <v xml:space="preserve"> </v>
      </c>
      <c r="W96" s="206" t="str">
        <f t="shared" si="18"/>
        <v xml:space="preserve">  </v>
      </c>
      <c r="X96" s="132"/>
      <c r="Y96" s="132"/>
      <c r="Z96" s="132"/>
      <c r="AA96" s="132"/>
      <c r="AB96" s="132"/>
      <c r="AC96" s="132"/>
      <c r="AD96" s="132"/>
      <c r="AE96" s="137"/>
      <c r="AF96" s="137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</row>
    <row r="97" spans="1:53" s="7" customFormat="1" ht="21.95" customHeight="1" x14ac:dyDescent="0.2">
      <c r="A97" s="2"/>
      <c r="B97" s="22">
        <v>85</v>
      </c>
      <c r="C97" s="247"/>
      <c r="D97" s="248"/>
      <c r="E97" s="22"/>
      <c r="F97" s="211">
        <f t="shared" si="27"/>
        <v>0</v>
      </c>
      <c r="G97" s="147"/>
      <c r="H97" s="245">
        <f t="shared" si="26"/>
        <v>0</v>
      </c>
      <c r="I97" s="246"/>
      <c r="J97" s="250"/>
      <c r="K97" s="251"/>
      <c r="L97" s="243"/>
      <c r="M97" s="244"/>
      <c r="N97" s="194">
        <f t="shared" si="0"/>
        <v>0</v>
      </c>
      <c r="O97" s="161" t="s">
        <v>100</v>
      </c>
      <c r="P97" s="196">
        <f>VLOOKUP(O97,Emissiefactoren!$A$1:$B$9,2,FALSE)</f>
        <v>0</v>
      </c>
      <c r="Q97" s="151"/>
      <c r="R97" s="152"/>
      <c r="S97" s="152"/>
      <c r="T97" s="199">
        <f t="shared" si="6"/>
        <v>0</v>
      </c>
      <c r="U97" s="207">
        <f t="shared" si="28"/>
        <v>0</v>
      </c>
      <c r="V97" s="205" t="str">
        <f t="shared" si="17"/>
        <v xml:space="preserve"> </v>
      </c>
      <c r="W97" s="206" t="str">
        <f t="shared" si="18"/>
        <v xml:space="preserve">  </v>
      </c>
      <c r="X97" s="132"/>
      <c r="Y97" s="132"/>
      <c r="Z97" s="132"/>
      <c r="AA97" s="132"/>
      <c r="AB97" s="132"/>
      <c r="AC97" s="132"/>
      <c r="AD97" s="132"/>
      <c r="AE97" s="137"/>
      <c r="AF97" s="137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</row>
    <row r="98" spans="1:53" s="7" customFormat="1" ht="21.95" customHeight="1" x14ac:dyDescent="0.2">
      <c r="A98" s="2"/>
      <c r="B98" s="22">
        <v>86</v>
      </c>
      <c r="C98" s="247"/>
      <c r="D98" s="248"/>
      <c r="E98" s="22"/>
      <c r="F98" s="211">
        <f t="shared" si="27"/>
        <v>0</v>
      </c>
      <c r="G98" s="147"/>
      <c r="H98" s="245">
        <f t="shared" si="26"/>
        <v>0</v>
      </c>
      <c r="I98" s="246"/>
      <c r="J98" s="250"/>
      <c r="K98" s="251"/>
      <c r="L98" s="243"/>
      <c r="M98" s="244"/>
      <c r="N98" s="194">
        <f t="shared" si="0"/>
        <v>0</v>
      </c>
      <c r="O98" s="161" t="s">
        <v>100</v>
      </c>
      <c r="P98" s="196">
        <f>VLOOKUP(O98,Emissiefactoren!$A$1:$B$9,2,FALSE)</f>
        <v>0</v>
      </c>
      <c r="Q98" s="151"/>
      <c r="R98" s="152"/>
      <c r="S98" s="152"/>
      <c r="T98" s="199">
        <f t="shared" si="6"/>
        <v>0</v>
      </c>
      <c r="U98" s="204">
        <f t="shared" si="28"/>
        <v>0</v>
      </c>
      <c r="V98" s="205" t="str">
        <f t="shared" si="17"/>
        <v xml:space="preserve"> </v>
      </c>
      <c r="W98" s="206" t="str">
        <f t="shared" si="18"/>
        <v xml:space="preserve">  </v>
      </c>
      <c r="X98" s="132"/>
      <c r="Y98" s="132"/>
      <c r="Z98" s="132"/>
      <c r="AA98" s="132"/>
      <c r="AB98" s="132"/>
      <c r="AC98" s="132"/>
      <c r="AD98" s="132"/>
      <c r="AE98" s="137"/>
      <c r="AF98" s="137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s="7" customFormat="1" ht="21.95" customHeight="1" x14ac:dyDescent="0.2">
      <c r="A99" s="2"/>
      <c r="B99" s="22">
        <v>87</v>
      </c>
      <c r="C99" s="247"/>
      <c r="D99" s="248"/>
      <c r="E99" s="22"/>
      <c r="F99" s="211">
        <f t="shared" si="27"/>
        <v>0</v>
      </c>
      <c r="G99" s="147"/>
      <c r="H99" s="245">
        <f t="shared" si="26"/>
        <v>0</v>
      </c>
      <c r="I99" s="246"/>
      <c r="J99" s="250"/>
      <c r="K99" s="251"/>
      <c r="L99" s="243"/>
      <c r="M99" s="244"/>
      <c r="N99" s="194">
        <f t="shared" si="0"/>
        <v>0</v>
      </c>
      <c r="O99" s="161" t="s">
        <v>100</v>
      </c>
      <c r="P99" s="196">
        <f>VLOOKUP(O99,Emissiefactoren!$A$1:$B$9,2,FALSE)</f>
        <v>0</v>
      </c>
      <c r="Q99" s="151"/>
      <c r="R99" s="152"/>
      <c r="S99" s="152"/>
      <c r="T99" s="199">
        <f t="shared" si="6"/>
        <v>0</v>
      </c>
      <c r="U99" s="207">
        <f t="shared" si="28"/>
        <v>0</v>
      </c>
      <c r="V99" s="205" t="str">
        <f t="shared" si="17"/>
        <v xml:space="preserve"> </v>
      </c>
      <c r="W99" s="206" t="str">
        <f t="shared" si="18"/>
        <v xml:space="preserve">  </v>
      </c>
      <c r="X99" s="132"/>
      <c r="Y99" s="132"/>
      <c r="Z99" s="132"/>
      <c r="AA99" s="132"/>
      <c r="AB99" s="132"/>
      <c r="AC99" s="132"/>
      <c r="AD99" s="132"/>
      <c r="AE99" s="137"/>
      <c r="AF99" s="137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</row>
    <row r="100" spans="1:53" s="7" customFormat="1" ht="21.95" customHeight="1" x14ac:dyDescent="0.2">
      <c r="A100" s="2"/>
      <c r="B100" s="22">
        <v>88</v>
      </c>
      <c r="C100" s="247"/>
      <c r="D100" s="248"/>
      <c r="E100" s="22"/>
      <c r="F100" s="211">
        <f t="shared" si="27"/>
        <v>0</v>
      </c>
      <c r="G100" s="147"/>
      <c r="H100" s="245">
        <f t="shared" si="26"/>
        <v>0</v>
      </c>
      <c r="I100" s="246"/>
      <c r="J100" s="250"/>
      <c r="K100" s="251"/>
      <c r="L100" s="243"/>
      <c r="M100" s="244"/>
      <c r="N100" s="194">
        <f t="shared" si="0"/>
        <v>0</v>
      </c>
      <c r="O100" s="161" t="s">
        <v>100</v>
      </c>
      <c r="P100" s="196">
        <f>VLOOKUP(O100,Emissiefactoren!$A$1:$B$9,2,FALSE)</f>
        <v>0</v>
      </c>
      <c r="Q100" s="151"/>
      <c r="R100" s="152"/>
      <c r="S100" s="152"/>
      <c r="T100" s="199">
        <f t="shared" si="6"/>
        <v>0</v>
      </c>
      <c r="U100" s="204">
        <f t="shared" si="28"/>
        <v>0</v>
      </c>
      <c r="V100" s="205" t="str">
        <f t="shared" si="17"/>
        <v xml:space="preserve"> </v>
      </c>
      <c r="W100" s="206" t="str">
        <f t="shared" si="18"/>
        <v xml:space="preserve">  </v>
      </c>
      <c r="X100" s="132"/>
      <c r="Y100" s="132"/>
      <c r="Z100" s="132"/>
      <c r="AA100" s="132"/>
      <c r="AB100" s="132"/>
      <c r="AC100" s="132"/>
      <c r="AD100" s="132"/>
      <c r="AE100" s="137"/>
      <c r="AF100" s="137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1:53" s="7" customFormat="1" ht="21.95" customHeight="1" x14ac:dyDescent="0.2">
      <c r="A101" s="2"/>
      <c r="B101" s="22">
        <v>89</v>
      </c>
      <c r="C101" s="247"/>
      <c r="D101" s="248"/>
      <c r="E101" s="22"/>
      <c r="F101" s="211">
        <f t="shared" si="27"/>
        <v>0</v>
      </c>
      <c r="G101" s="147"/>
      <c r="H101" s="245">
        <f t="shared" si="26"/>
        <v>0</v>
      </c>
      <c r="I101" s="246"/>
      <c r="J101" s="250"/>
      <c r="K101" s="251"/>
      <c r="L101" s="243"/>
      <c r="M101" s="244"/>
      <c r="N101" s="194">
        <f t="shared" si="0"/>
        <v>0</v>
      </c>
      <c r="O101" s="161" t="s">
        <v>100</v>
      </c>
      <c r="P101" s="196">
        <f>VLOOKUP(O101,Emissiefactoren!$A$1:$B$9,2,FALSE)</f>
        <v>0</v>
      </c>
      <c r="Q101" s="151"/>
      <c r="R101" s="152"/>
      <c r="S101" s="152"/>
      <c r="T101" s="199">
        <f t="shared" si="6"/>
        <v>0</v>
      </c>
      <c r="U101" s="207">
        <f t="shared" si="28"/>
        <v>0</v>
      </c>
      <c r="V101" s="205" t="str">
        <f t="shared" ref="V101:V153" si="29">IFERROR((U101/S101)," ")</f>
        <v xml:space="preserve"> </v>
      </c>
      <c r="W101" s="206" t="str">
        <f t="shared" ref="W101:W153" si="30">IFERROR((U101/T101)*1000, "  ")</f>
        <v xml:space="preserve">  </v>
      </c>
      <c r="X101" s="132"/>
      <c r="Y101" s="132"/>
      <c r="Z101" s="132"/>
      <c r="AA101" s="132"/>
      <c r="AB101" s="132"/>
      <c r="AC101" s="132"/>
      <c r="AD101" s="132"/>
      <c r="AE101" s="137"/>
      <c r="AF101" s="137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1:53" s="7" customFormat="1" ht="21.95" customHeight="1" x14ac:dyDescent="0.2">
      <c r="A102" s="2"/>
      <c r="B102" s="22">
        <v>90</v>
      </c>
      <c r="C102" s="247" t="s">
        <v>0</v>
      </c>
      <c r="D102" s="248"/>
      <c r="E102" s="22"/>
      <c r="F102" s="211">
        <f t="shared" si="27"/>
        <v>0</v>
      </c>
      <c r="G102" s="147"/>
      <c r="H102" s="245">
        <f t="shared" ref="H102:H153" si="31">L101</f>
        <v>0</v>
      </c>
      <c r="I102" s="246"/>
      <c r="J102" s="250"/>
      <c r="K102" s="251"/>
      <c r="L102" s="243"/>
      <c r="M102" s="244"/>
      <c r="N102" s="194">
        <f t="shared" si="0"/>
        <v>0</v>
      </c>
      <c r="O102" s="161" t="s">
        <v>100</v>
      </c>
      <c r="P102" s="196">
        <f>VLOOKUP(O102,Emissiefactoren!$A$1:$B$9,2,FALSE)</f>
        <v>0</v>
      </c>
      <c r="Q102" s="151"/>
      <c r="R102" s="152"/>
      <c r="S102" s="152"/>
      <c r="T102" s="199">
        <f t="shared" si="6"/>
        <v>0</v>
      </c>
      <c r="U102" s="204">
        <f t="shared" si="28"/>
        <v>0</v>
      </c>
      <c r="V102" s="205" t="str">
        <f t="shared" si="29"/>
        <v xml:space="preserve"> </v>
      </c>
      <c r="W102" s="206" t="str">
        <f t="shared" si="30"/>
        <v xml:space="preserve">  </v>
      </c>
      <c r="X102" s="132"/>
      <c r="Y102" s="132"/>
      <c r="Z102" s="132"/>
      <c r="AA102" s="132"/>
      <c r="AB102" s="132"/>
      <c r="AC102" s="132"/>
      <c r="AD102" s="132"/>
      <c r="AE102" s="137"/>
      <c r="AF102" s="137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1:53" s="7" customFormat="1" ht="21.95" customHeight="1" x14ac:dyDescent="0.2">
      <c r="A103" s="2"/>
      <c r="B103" s="22">
        <v>91</v>
      </c>
      <c r="C103" s="247"/>
      <c r="D103" s="248"/>
      <c r="E103" s="22"/>
      <c r="F103" s="211">
        <f t="shared" si="27"/>
        <v>0</v>
      </c>
      <c r="G103" s="147"/>
      <c r="H103" s="245">
        <f t="shared" si="31"/>
        <v>0</v>
      </c>
      <c r="I103" s="246"/>
      <c r="J103" s="250"/>
      <c r="K103" s="251"/>
      <c r="L103" s="243"/>
      <c r="M103" s="244"/>
      <c r="N103" s="194">
        <f t="shared" si="0"/>
        <v>0</v>
      </c>
      <c r="O103" s="161" t="s">
        <v>100</v>
      </c>
      <c r="P103" s="196">
        <f>VLOOKUP(O103,Emissiefactoren!$A$1:$B$9,2,FALSE)</f>
        <v>0</v>
      </c>
      <c r="Q103" s="151"/>
      <c r="R103" s="152"/>
      <c r="S103" s="152"/>
      <c r="T103" s="199">
        <f t="shared" si="6"/>
        <v>0</v>
      </c>
      <c r="U103" s="207">
        <f t="shared" si="28"/>
        <v>0</v>
      </c>
      <c r="V103" s="205" t="str">
        <f t="shared" si="29"/>
        <v xml:space="preserve"> </v>
      </c>
      <c r="W103" s="206" t="str">
        <f t="shared" si="30"/>
        <v xml:space="preserve">  </v>
      </c>
      <c r="X103" s="132"/>
      <c r="Y103" s="132"/>
      <c r="Z103" s="132"/>
      <c r="AA103" s="132"/>
      <c r="AB103" s="132"/>
      <c r="AC103" s="132"/>
      <c r="AD103" s="132"/>
      <c r="AE103" s="137"/>
      <c r="AF103" s="137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1:53" s="7" customFormat="1" ht="21.95" customHeight="1" x14ac:dyDescent="0.2">
      <c r="A104" s="2"/>
      <c r="B104" s="22">
        <v>92</v>
      </c>
      <c r="C104" s="247"/>
      <c r="D104" s="248"/>
      <c r="E104" s="22"/>
      <c r="F104" s="211">
        <f t="shared" si="27"/>
        <v>0</v>
      </c>
      <c r="G104" s="147"/>
      <c r="H104" s="245">
        <f t="shared" si="31"/>
        <v>0</v>
      </c>
      <c r="I104" s="246"/>
      <c r="J104" s="250"/>
      <c r="K104" s="251"/>
      <c r="L104" s="243"/>
      <c r="M104" s="244"/>
      <c r="N104" s="194">
        <f t="shared" si="0"/>
        <v>0</v>
      </c>
      <c r="O104" s="161" t="s">
        <v>100</v>
      </c>
      <c r="P104" s="196">
        <f>VLOOKUP(O104,Emissiefactoren!$A$1:$B$9,2,FALSE)</f>
        <v>0</v>
      </c>
      <c r="Q104" s="151"/>
      <c r="R104" s="152"/>
      <c r="S104" s="152"/>
      <c r="T104" s="199">
        <f t="shared" si="6"/>
        <v>0</v>
      </c>
      <c r="U104" s="204">
        <f t="shared" si="28"/>
        <v>0</v>
      </c>
      <c r="V104" s="205" t="str">
        <f t="shared" si="29"/>
        <v xml:space="preserve"> </v>
      </c>
      <c r="W104" s="206" t="str">
        <f t="shared" si="30"/>
        <v xml:space="preserve">  </v>
      </c>
      <c r="X104" s="132"/>
      <c r="Y104" s="132"/>
      <c r="Z104" s="132"/>
      <c r="AA104" s="132"/>
      <c r="AB104" s="132"/>
      <c r="AC104" s="132"/>
      <c r="AD104" s="132"/>
      <c r="AE104" s="137"/>
      <c r="AF104" s="137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1:53" s="7" customFormat="1" ht="21.95" customHeight="1" x14ac:dyDescent="0.2">
      <c r="A105" s="2"/>
      <c r="B105" s="22">
        <v>93</v>
      </c>
      <c r="C105" s="247"/>
      <c r="D105" s="248"/>
      <c r="E105" s="22"/>
      <c r="F105" s="211">
        <f t="shared" si="27"/>
        <v>0</v>
      </c>
      <c r="G105" s="147"/>
      <c r="H105" s="245">
        <f t="shared" si="31"/>
        <v>0</v>
      </c>
      <c r="I105" s="246"/>
      <c r="J105" s="250"/>
      <c r="K105" s="251"/>
      <c r="L105" s="243"/>
      <c r="M105" s="244"/>
      <c r="N105" s="194">
        <f t="shared" si="0"/>
        <v>0</v>
      </c>
      <c r="O105" s="161" t="s">
        <v>100</v>
      </c>
      <c r="P105" s="196">
        <f>VLOOKUP(O105,Emissiefactoren!$A$1:$B$9,2,FALSE)</f>
        <v>0</v>
      </c>
      <c r="Q105" s="151"/>
      <c r="R105" s="152"/>
      <c r="S105" s="152"/>
      <c r="T105" s="199">
        <f t="shared" si="6"/>
        <v>0</v>
      </c>
      <c r="U105" s="207">
        <f t="shared" si="28"/>
        <v>0</v>
      </c>
      <c r="V105" s="205" t="str">
        <f t="shared" si="29"/>
        <v xml:space="preserve"> </v>
      </c>
      <c r="W105" s="206" t="str">
        <f t="shared" si="30"/>
        <v xml:space="preserve">  </v>
      </c>
      <c r="X105" s="132"/>
      <c r="Y105" s="132"/>
      <c r="Z105" s="132"/>
      <c r="AA105" s="132"/>
      <c r="AB105" s="132"/>
      <c r="AC105" s="132"/>
      <c r="AD105" s="132"/>
      <c r="AE105" s="137"/>
      <c r="AF105" s="137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1:53" s="7" customFormat="1" ht="21.95" customHeight="1" x14ac:dyDescent="0.2">
      <c r="A106" s="2"/>
      <c r="B106" s="22">
        <v>94</v>
      </c>
      <c r="C106" s="247"/>
      <c r="D106" s="248"/>
      <c r="E106" s="22"/>
      <c r="F106" s="211">
        <f t="shared" si="27"/>
        <v>0</v>
      </c>
      <c r="G106" s="147"/>
      <c r="H106" s="245">
        <f t="shared" si="31"/>
        <v>0</v>
      </c>
      <c r="I106" s="246"/>
      <c r="J106" s="250"/>
      <c r="K106" s="251"/>
      <c r="L106" s="243"/>
      <c r="M106" s="244"/>
      <c r="N106" s="194">
        <f t="shared" si="0"/>
        <v>0</v>
      </c>
      <c r="O106" s="161" t="s">
        <v>100</v>
      </c>
      <c r="P106" s="196">
        <f>VLOOKUP(O106,Emissiefactoren!$A$1:$B$9,2,FALSE)</f>
        <v>0</v>
      </c>
      <c r="Q106" s="151"/>
      <c r="R106" s="152"/>
      <c r="S106" s="152"/>
      <c r="T106" s="199">
        <f t="shared" si="6"/>
        <v>0</v>
      </c>
      <c r="U106" s="204">
        <f t="shared" si="28"/>
        <v>0</v>
      </c>
      <c r="V106" s="205" t="str">
        <f t="shared" si="29"/>
        <v xml:space="preserve"> </v>
      </c>
      <c r="W106" s="206" t="str">
        <f t="shared" si="30"/>
        <v xml:space="preserve">  </v>
      </c>
      <c r="X106" s="132"/>
      <c r="Y106" s="132"/>
      <c r="Z106" s="132"/>
      <c r="AA106" s="132"/>
      <c r="AB106" s="132"/>
      <c r="AC106" s="132"/>
      <c r="AD106" s="132"/>
      <c r="AE106" s="137"/>
      <c r="AF106" s="137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1:53" s="7" customFormat="1" ht="21.95" customHeight="1" x14ac:dyDescent="0.2">
      <c r="A107" s="2"/>
      <c r="B107" s="22">
        <v>95</v>
      </c>
      <c r="C107" s="247"/>
      <c r="D107" s="248"/>
      <c r="E107" s="22"/>
      <c r="F107" s="211">
        <f t="shared" si="27"/>
        <v>0</v>
      </c>
      <c r="G107" s="147"/>
      <c r="H107" s="245">
        <f t="shared" si="31"/>
        <v>0</v>
      </c>
      <c r="I107" s="246"/>
      <c r="J107" s="250"/>
      <c r="K107" s="251"/>
      <c r="L107" s="243"/>
      <c r="M107" s="244"/>
      <c r="N107" s="194">
        <f t="shared" si="0"/>
        <v>0</v>
      </c>
      <c r="O107" s="161" t="s">
        <v>100</v>
      </c>
      <c r="P107" s="196">
        <f>VLOOKUP(O107,Emissiefactoren!$A$1:$B$9,2,FALSE)</f>
        <v>0</v>
      </c>
      <c r="Q107" s="151"/>
      <c r="R107" s="152"/>
      <c r="S107" s="152"/>
      <c r="T107" s="199">
        <f t="shared" si="6"/>
        <v>0</v>
      </c>
      <c r="U107" s="207">
        <f t="shared" si="28"/>
        <v>0</v>
      </c>
      <c r="V107" s="205" t="str">
        <f t="shared" si="29"/>
        <v xml:space="preserve"> </v>
      </c>
      <c r="W107" s="206" t="str">
        <f t="shared" si="30"/>
        <v xml:space="preserve">  </v>
      </c>
      <c r="X107" s="132"/>
      <c r="Y107" s="132"/>
      <c r="Z107" s="132"/>
      <c r="AA107" s="132"/>
      <c r="AB107" s="132"/>
      <c r="AC107" s="132"/>
      <c r="AD107" s="132"/>
      <c r="AE107" s="137"/>
      <c r="AF107" s="137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s="7" customFormat="1" ht="21.95" customHeight="1" x14ac:dyDescent="0.2">
      <c r="A108" s="2"/>
      <c r="B108" s="22">
        <v>96</v>
      </c>
      <c r="C108" s="247"/>
      <c r="D108" s="248"/>
      <c r="E108" s="22"/>
      <c r="F108" s="211">
        <f t="shared" si="27"/>
        <v>0</v>
      </c>
      <c r="G108" s="147"/>
      <c r="H108" s="245">
        <f t="shared" si="31"/>
        <v>0</v>
      </c>
      <c r="I108" s="246"/>
      <c r="J108" s="250"/>
      <c r="K108" s="251"/>
      <c r="L108" s="243"/>
      <c r="M108" s="244"/>
      <c r="N108" s="194">
        <f t="shared" si="0"/>
        <v>0</v>
      </c>
      <c r="O108" s="161" t="s">
        <v>100</v>
      </c>
      <c r="P108" s="196">
        <f>VLOOKUP(O108,Emissiefactoren!$A$1:$B$9,2,FALSE)</f>
        <v>0</v>
      </c>
      <c r="Q108" s="151"/>
      <c r="R108" s="152"/>
      <c r="S108" s="152"/>
      <c r="T108" s="199">
        <f t="shared" si="6"/>
        <v>0</v>
      </c>
      <c r="U108" s="204">
        <f t="shared" si="28"/>
        <v>0</v>
      </c>
      <c r="V108" s="205" t="str">
        <f t="shared" si="29"/>
        <v xml:space="preserve"> </v>
      </c>
      <c r="W108" s="206" t="str">
        <f t="shared" si="30"/>
        <v xml:space="preserve">  </v>
      </c>
      <c r="X108" s="132"/>
      <c r="Y108" s="132"/>
      <c r="Z108" s="132"/>
      <c r="AA108" s="132"/>
      <c r="AB108" s="132"/>
      <c r="AC108" s="132"/>
      <c r="AD108" s="132"/>
      <c r="AE108" s="137"/>
      <c r="AF108" s="137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1:53" s="7" customFormat="1" ht="21.95" customHeight="1" x14ac:dyDescent="0.2">
      <c r="A109" s="2"/>
      <c r="B109" s="22">
        <v>97</v>
      </c>
      <c r="C109" s="247"/>
      <c r="D109" s="248"/>
      <c r="E109" s="22"/>
      <c r="F109" s="211">
        <f t="shared" si="27"/>
        <v>0</v>
      </c>
      <c r="G109" s="147"/>
      <c r="H109" s="245">
        <f t="shared" si="31"/>
        <v>0</v>
      </c>
      <c r="I109" s="246"/>
      <c r="J109" s="250"/>
      <c r="K109" s="251"/>
      <c r="L109" s="243"/>
      <c r="M109" s="244"/>
      <c r="N109" s="194">
        <f t="shared" si="0"/>
        <v>0</v>
      </c>
      <c r="O109" s="161" t="s">
        <v>100</v>
      </c>
      <c r="P109" s="196">
        <f>VLOOKUP(O109,Emissiefactoren!$A$1:$B$9,2,FALSE)</f>
        <v>0</v>
      </c>
      <c r="Q109" s="151"/>
      <c r="R109" s="152"/>
      <c r="S109" s="152"/>
      <c r="T109" s="199">
        <f t="shared" si="6"/>
        <v>0</v>
      </c>
      <c r="U109" s="207">
        <f t="shared" si="28"/>
        <v>0</v>
      </c>
      <c r="V109" s="205" t="str">
        <f t="shared" si="29"/>
        <v xml:space="preserve"> </v>
      </c>
      <c r="W109" s="206" t="str">
        <f t="shared" si="30"/>
        <v xml:space="preserve">  </v>
      </c>
      <c r="X109" s="132"/>
      <c r="Y109" s="132"/>
      <c r="Z109" s="132"/>
      <c r="AA109" s="132"/>
      <c r="AB109" s="132"/>
      <c r="AC109" s="132"/>
      <c r="AD109" s="132"/>
      <c r="AE109" s="137"/>
      <c r="AF109" s="137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1:53" s="7" customFormat="1" ht="21.95" customHeight="1" x14ac:dyDescent="0.2">
      <c r="A110" s="2"/>
      <c r="B110" s="22">
        <v>98</v>
      </c>
      <c r="C110" s="247"/>
      <c r="D110" s="248"/>
      <c r="E110" s="22"/>
      <c r="F110" s="211">
        <f t="shared" si="27"/>
        <v>0</v>
      </c>
      <c r="G110" s="147"/>
      <c r="H110" s="245">
        <f t="shared" si="31"/>
        <v>0</v>
      </c>
      <c r="I110" s="246"/>
      <c r="J110" s="250"/>
      <c r="K110" s="251"/>
      <c r="L110" s="243"/>
      <c r="M110" s="244"/>
      <c r="N110" s="194">
        <f t="shared" si="0"/>
        <v>0</v>
      </c>
      <c r="O110" s="161" t="s">
        <v>100</v>
      </c>
      <c r="P110" s="196">
        <f>VLOOKUP(O110,Emissiefactoren!$A$1:$B$9,2,FALSE)</f>
        <v>0</v>
      </c>
      <c r="Q110" s="151"/>
      <c r="R110" s="152"/>
      <c r="S110" s="152"/>
      <c r="T110" s="199">
        <f t="shared" si="6"/>
        <v>0</v>
      </c>
      <c r="U110" s="204">
        <f t="shared" si="28"/>
        <v>0</v>
      </c>
      <c r="V110" s="205" t="str">
        <f t="shared" si="29"/>
        <v xml:space="preserve"> </v>
      </c>
      <c r="W110" s="206" t="str">
        <f t="shared" si="30"/>
        <v xml:space="preserve">  </v>
      </c>
      <c r="X110" s="132"/>
      <c r="Y110" s="132"/>
      <c r="Z110" s="132"/>
      <c r="AA110" s="132"/>
      <c r="AB110" s="132"/>
      <c r="AC110" s="132"/>
      <c r="AD110" s="132"/>
      <c r="AE110" s="137"/>
      <c r="AF110" s="137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1:53" s="7" customFormat="1" ht="21.95" customHeight="1" x14ac:dyDescent="0.2">
      <c r="A111" s="2"/>
      <c r="B111" s="22">
        <v>99</v>
      </c>
      <c r="C111" s="247"/>
      <c r="D111" s="248"/>
      <c r="E111" s="22"/>
      <c r="F111" s="211">
        <f t="shared" si="27"/>
        <v>0</v>
      </c>
      <c r="G111" s="147"/>
      <c r="H111" s="245">
        <f t="shared" si="31"/>
        <v>0</v>
      </c>
      <c r="I111" s="246"/>
      <c r="J111" s="250"/>
      <c r="K111" s="251"/>
      <c r="L111" s="243"/>
      <c r="M111" s="244"/>
      <c r="N111" s="194">
        <f t="shared" si="0"/>
        <v>0</v>
      </c>
      <c r="O111" s="161" t="s">
        <v>100</v>
      </c>
      <c r="P111" s="196">
        <f>VLOOKUP(O111,Emissiefactoren!$A$1:$B$9,2,FALSE)</f>
        <v>0</v>
      </c>
      <c r="Q111" s="151"/>
      <c r="R111" s="152"/>
      <c r="S111" s="152"/>
      <c r="T111" s="199">
        <f t="shared" si="6"/>
        <v>0</v>
      </c>
      <c r="U111" s="207">
        <f t="shared" si="28"/>
        <v>0</v>
      </c>
      <c r="V111" s="205" t="str">
        <f t="shared" si="29"/>
        <v xml:space="preserve"> </v>
      </c>
      <c r="W111" s="206" t="str">
        <f t="shared" si="30"/>
        <v xml:space="preserve">  </v>
      </c>
      <c r="X111" s="132"/>
      <c r="Y111" s="132"/>
      <c r="Z111" s="132"/>
      <c r="AA111" s="132"/>
      <c r="AB111" s="132"/>
      <c r="AC111" s="132"/>
      <c r="AD111" s="132"/>
      <c r="AE111" s="137"/>
      <c r="AF111" s="137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1:53" s="7" customFormat="1" ht="21.95" customHeight="1" x14ac:dyDescent="0.2">
      <c r="A112" s="2"/>
      <c r="B112" s="22">
        <v>100</v>
      </c>
      <c r="C112" s="247"/>
      <c r="D112" s="248"/>
      <c r="E112" s="22"/>
      <c r="F112" s="211">
        <f t="shared" si="27"/>
        <v>0</v>
      </c>
      <c r="G112" s="147"/>
      <c r="H112" s="245">
        <f t="shared" si="31"/>
        <v>0</v>
      </c>
      <c r="I112" s="246"/>
      <c r="J112" s="250"/>
      <c r="K112" s="251"/>
      <c r="L112" s="243"/>
      <c r="M112" s="244"/>
      <c r="N112" s="194">
        <f t="shared" si="0"/>
        <v>0</v>
      </c>
      <c r="O112" s="161" t="s">
        <v>100</v>
      </c>
      <c r="P112" s="196">
        <f>VLOOKUP(O112,Emissiefactoren!$A$1:$B$9,2,FALSE)</f>
        <v>0</v>
      </c>
      <c r="Q112" s="151"/>
      <c r="R112" s="152"/>
      <c r="S112" s="152"/>
      <c r="T112" s="199">
        <f t="shared" si="6"/>
        <v>0</v>
      </c>
      <c r="U112" s="204">
        <f t="shared" si="28"/>
        <v>0</v>
      </c>
      <c r="V112" s="205" t="str">
        <f t="shared" si="29"/>
        <v xml:space="preserve"> </v>
      </c>
      <c r="W112" s="206" t="str">
        <f t="shared" si="30"/>
        <v xml:space="preserve">  </v>
      </c>
      <c r="X112" s="132"/>
      <c r="Y112" s="132"/>
      <c r="Z112" s="132"/>
      <c r="AA112" s="132"/>
      <c r="AB112" s="132"/>
      <c r="AC112" s="132"/>
      <c r="AD112" s="132"/>
      <c r="AE112" s="137"/>
      <c r="AF112" s="137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1:53" s="7" customFormat="1" ht="21.95" customHeight="1" x14ac:dyDescent="0.2">
      <c r="A113" s="2"/>
      <c r="B113" s="33">
        <v>101</v>
      </c>
      <c r="C113" s="247"/>
      <c r="D113" s="248"/>
      <c r="E113" s="22"/>
      <c r="F113" s="211">
        <f t="shared" si="27"/>
        <v>0</v>
      </c>
      <c r="G113" s="147"/>
      <c r="H113" s="245">
        <f t="shared" si="31"/>
        <v>0</v>
      </c>
      <c r="I113" s="246"/>
      <c r="J113" s="250"/>
      <c r="K113" s="251"/>
      <c r="L113" s="243"/>
      <c r="M113" s="244"/>
      <c r="N113" s="194">
        <f t="shared" si="0"/>
        <v>0</v>
      </c>
      <c r="O113" s="161" t="s">
        <v>100</v>
      </c>
      <c r="P113" s="196">
        <f>VLOOKUP(O113,Emissiefactoren!$A$1:$B$9,2,FALSE)</f>
        <v>0</v>
      </c>
      <c r="Q113" s="151"/>
      <c r="R113" s="152"/>
      <c r="S113" s="152"/>
      <c r="T113" s="199">
        <f t="shared" si="6"/>
        <v>0</v>
      </c>
      <c r="U113" s="207">
        <f t="shared" si="28"/>
        <v>0</v>
      </c>
      <c r="V113" s="205" t="str">
        <f t="shared" si="29"/>
        <v xml:space="preserve"> </v>
      </c>
      <c r="W113" s="206" t="str">
        <f t="shared" si="30"/>
        <v xml:space="preserve">  </v>
      </c>
      <c r="X113" s="132"/>
      <c r="Y113" s="132"/>
      <c r="Z113" s="132"/>
      <c r="AA113" s="132"/>
      <c r="AB113" s="132"/>
      <c r="AC113" s="132"/>
      <c r="AD113" s="132"/>
      <c r="AE113" s="137"/>
      <c r="AF113" s="137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1:53" s="7" customFormat="1" ht="21.95" customHeight="1" x14ac:dyDescent="0.2">
      <c r="A114" s="2"/>
      <c r="B114" s="33">
        <v>102</v>
      </c>
      <c r="C114" s="247"/>
      <c r="D114" s="248"/>
      <c r="E114" s="22"/>
      <c r="F114" s="211">
        <f t="shared" si="27"/>
        <v>0</v>
      </c>
      <c r="G114" s="147"/>
      <c r="H114" s="245">
        <f t="shared" si="31"/>
        <v>0</v>
      </c>
      <c r="I114" s="246"/>
      <c r="J114" s="250"/>
      <c r="K114" s="251"/>
      <c r="L114" s="243"/>
      <c r="M114" s="244"/>
      <c r="N114" s="194">
        <f t="shared" si="0"/>
        <v>0</v>
      </c>
      <c r="O114" s="161" t="s">
        <v>100</v>
      </c>
      <c r="P114" s="196">
        <f>VLOOKUP(O114,Emissiefactoren!$A$1:$B$9,2,FALSE)</f>
        <v>0</v>
      </c>
      <c r="Q114" s="151"/>
      <c r="R114" s="152"/>
      <c r="S114" s="152"/>
      <c r="T114" s="199">
        <f t="shared" si="6"/>
        <v>0</v>
      </c>
      <c r="U114" s="204">
        <f t="shared" si="28"/>
        <v>0</v>
      </c>
      <c r="V114" s="205" t="str">
        <f t="shared" si="29"/>
        <v xml:space="preserve"> </v>
      </c>
      <c r="W114" s="206" t="str">
        <f t="shared" si="30"/>
        <v xml:space="preserve">  </v>
      </c>
      <c r="X114" s="132"/>
      <c r="Y114" s="132"/>
      <c r="Z114" s="132"/>
      <c r="AA114" s="132"/>
      <c r="AB114" s="132"/>
      <c r="AC114" s="132"/>
      <c r="AD114" s="132"/>
      <c r="AE114" s="137"/>
      <c r="AF114" s="137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1:53" s="7" customFormat="1" ht="21.95" customHeight="1" x14ac:dyDescent="0.2">
      <c r="A115" s="2"/>
      <c r="B115" s="22">
        <v>103</v>
      </c>
      <c r="C115" s="247"/>
      <c r="D115" s="248"/>
      <c r="E115" s="22"/>
      <c r="F115" s="211">
        <f t="shared" si="27"/>
        <v>0</v>
      </c>
      <c r="G115" s="147"/>
      <c r="H115" s="245">
        <f t="shared" si="31"/>
        <v>0</v>
      </c>
      <c r="I115" s="246"/>
      <c r="J115" s="250"/>
      <c r="K115" s="251"/>
      <c r="L115" s="243"/>
      <c r="M115" s="244"/>
      <c r="N115" s="194">
        <f t="shared" si="0"/>
        <v>0</v>
      </c>
      <c r="O115" s="161" t="s">
        <v>100</v>
      </c>
      <c r="P115" s="196">
        <f>VLOOKUP(O115,Emissiefactoren!$A$1:$B$9,2,FALSE)</f>
        <v>0</v>
      </c>
      <c r="Q115" s="151"/>
      <c r="R115" s="152"/>
      <c r="S115" s="152"/>
      <c r="T115" s="199">
        <f t="shared" si="6"/>
        <v>0</v>
      </c>
      <c r="U115" s="207">
        <f t="shared" si="28"/>
        <v>0</v>
      </c>
      <c r="V115" s="205" t="str">
        <f t="shared" si="29"/>
        <v xml:space="preserve"> </v>
      </c>
      <c r="W115" s="206" t="str">
        <f t="shared" si="30"/>
        <v xml:space="preserve">  </v>
      </c>
      <c r="X115" s="132"/>
      <c r="Y115" s="132"/>
      <c r="Z115" s="132"/>
      <c r="AA115" s="132"/>
      <c r="AB115" s="132"/>
      <c r="AC115" s="132"/>
      <c r="AD115" s="132"/>
      <c r="AE115" s="137"/>
      <c r="AF115" s="137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1:53" s="7" customFormat="1" ht="21.95" customHeight="1" x14ac:dyDescent="0.2">
      <c r="A116" s="2"/>
      <c r="B116" s="22">
        <v>104</v>
      </c>
      <c r="C116" s="247"/>
      <c r="D116" s="248"/>
      <c r="E116" s="22"/>
      <c r="F116" s="211">
        <f t="shared" si="27"/>
        <v>0</v>
      </c>
      <c r="G116" s="147"/>
      <c r="H116" s="245">
        <f t="shared" si="31"/>
        <v>0</v>
      </c>
      <c r="I116" s="246"/>
      <c r="J116" s="250"/>
      <c r="K116" s="251"/>
      <c r="L116" s="243"/>
      <c r="M116" s="244"/>
      <c r="N116" s="194">
        <f t="shared" si="0"/>
        <v>0</v>
      </c>
      <c r="O116" s="161" t="s">
        <v>100</v>
      </c>
      <c r="P116" s="196">
        <f>VLOOKUP(O116,Emissiefactoren!$A$1:$B$9,2,FALSE)</f>
        <v>0</v>
      </c>
      <c r="Q116" s="151"/>
      <c r="R116" s="152"/>
      <c r="S116" s="152"/>
      <c r="T116" s="199">
        <f t="shared" si="6"/>
        <v>0</v>
      </c>
      <c r="U116" s="204">
        <f t="shared" si="28"/>
        <v>0</v>
      </c>
      <c r="V116" s="205" t="str">
        <f t="shared" si="29"/>
        <v xml:space="preserve"> </v>
      </c>
      <c r="W116" s="206" t="str">
        <f t="shared" si="30"/>
        <v xml:space="preserve">  </v>
      </c>
      <c r="X116" s="132"/>
      <c r="Y116" s="132"/>
      <c r="Z116" s="132"/>
      <c r="AA116" s="132"/>
      <c r="AB116" s="132"/>
      <c r="AC116" s="132"/>
      <c r="AD116" s="132"/>
      <c r="AE116" s="137"/>
      <c r="AF116" s="137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1:53" s="7" customFormat="1" ht="21.95" customHeight="1" x14ac:dyDescent="0.2">
      <c r="A117" s="2"/>
      <c r="B117" s="22">
        <v>105</v>
      </c>
      <c r="C117" s="247"/>
      <c r="D117" s="248"/>
      <c r="E117" s="22"/>
      <c r="F117" s="211">
        <f t="shared" si="27"/>
        <v>0</v>
      </c>
      <c r="G117" s="147"/>
      <c r="H117" s="245">
        <f t="shared" si="31"/>
        <v>0</v>
      </c>
      <c r="I117" s="246"/>
      <c r="J117" s="250"/>
      <c r="K117" s="251"/>
      <c r="L117" s="243"/>
      <c r="M117" s="244"/>
      <c r="N117" s="194">
        <f t="shared" si="0"/>
        <v>0</v>
      </c>
      <c r="O117" s="161" t="s">
        <v>100</v>
      </c>
      <c r="P117" s="196">
        <f>VLOOKUP(O117,Emissiefactoren!$A$1:$B$9,2,FALSE)</f>
        <v>0</v>
      </c>
      <c r="Q117" s="151"/>
      <c r="R117" s="152"/>
      <c r="S117" s="152"/>
      <c r="T117" s="199">
        <f t="shared" si="6"/>
        <v>0</v>
      </c>
      <c r="U117" s="207">
        <f t="shared" si="28"/>
        <v>0</v>
      </c>
      <c r="V117" s="205" t="str">
        <f t="shared" si="29"/>
        <v xml:space="preserve"> </v>
      </c>
      <c r="W117" s="206" t="str">
        <f t="shared" si="30"/>
        <v xml:space="preserve">  </v>
      </c>
      <c r="X117" s="132"/>
      <c r="Y117" s="132"/>
      <c r="Z117" s="132"/>
      <c r="AA117" s="132"/>
      <c r="AB117" s="132"/>
      <c r="AC117" s="132"/>
      <c r="AD117" s="132"/>
      <c r="AE117" s="137"/>
      <c r="AF117" s="137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1:53" s="7" customFormat="1" ht="21.95" customHeight="1" x14ac:dyDescent="0.2">
      <c r="A118" s="2"/>
      <c r="B118" s="22">
        <v>106</v>
      </c>
      <c r="C118" s="247"/>
      <c r="D118" s="248"/>
      <c r="E118" s="22"/>
      <c r="F118" s="211">
        <f t="shared" si="27"/>
        <v>0</v>
      </c>
      <c r="G118" s="147"/>
      <c r="H118" s="245">
        <f t="shared" si="31"/>
        <v>0</v>
      </c>
      <c r="I118" s="246"/>
      <c r="J118" s="250"/>
      <c r="K118" s="251"/>
      <c r="L118" s="243"/>
      <c r="M118" s="244"/>
      <c r="N118" s="194">
        <f t="shared" si="0"/>
        <v>0</v>
      </c>
      <c r="O118" s="161" t="s">
        <v>100</v>
      </c>
      <c r="P118" s="196">
        <f>VLOOKUP(O118,Emissiefactoren!$A$1:$B$9,2,FALSE)</f>
        <v>0</v>
      </c>
      <c r="Q118" s="151"/>
      <c r="R118" s="152"/>
      <c r="S118" s="152"/>
      <c r="T118" s="199">
        <f t="shared" si="6"/>
        <v>0</v>
      </c>
      <c r="U118" s="204">
        <f t="shared" si="28"/>
        <v>0</v>
      </c>
      <c r="V118" s="205" t="str">
        <f t="shared" si="29"/>
        <v xml:space="preserve"> </v>
      </c>
      <c r="W118" s="206" t="str">
        <f t="shared" si="30"/>
        <v xml:space="preserve">  </v>
      </c>
      <c r="X118" s="132"/>
      <c r="Y118" s="132"/>
      <c r="Z118" s="132"/>
      <c r="AA118" s="132"/>
      <c r="AB118" s="132"/>
      <c r="AC118" s="132"/>
      <c r="AD118" s="132"/>
      <c r="AE118" s="137"/>
      <c r="AF118" s="137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1:53" s="7" customFormat="1" ht="21.95" customHeight="1" x14ac:dyDescent="0.2">
      <c r="A119" s="2"/>
      <c r="B119" s="22">
        <v>107</v>
      </c>
      <c r="C119" s="247"/>
      <c r="D119" s="248"/>
      <c r="E119" s="22"/>
      <c r="F119" s="211">
        <f t="shared" si="27"/>
        <v>0</v>
      </c>
      <c r="G119" s="147"/>
      <c r="H119" s="245">
        <f t="shared" si="31"/>
        <v>0</v>
      </c>
      <c r="I119" s="246"/>
      <c r="J119" s="250"/>
      <c r="K119" s="251"/>
      <c r="L119" s="243"/>
      <c r="M119" s="244"/>
      <c r="N119" s="194">
        <f t="shared" si="0"/>
        <v>0</v>
      </c>
      <c r="O119" s="161" t="s">
        <v>100</v>
      </c>
      <c r="P119" s="196">
        <f>VLOOKUP(O119,Emissiefactoren!$A$1:$B$9,2,FALSE)</f>
        <v>0</v>
      </c>
      <c r="Q119" s="151"/>
      <c r="R119" s="152"/>
      <c r="S119" s="152"/>
      <c r="T119" s="199">
        <f t="shared" si="6"/>
        <v>0</v>
      </c>
      <c r="U119" s="207">
        <f t="shared" si="28"/>
        <v>0</v>
      </c>
      <c r="V119" s="205" t="str">
        <f t="shared" si="29"/>
        <v xml:space="preserve"> </v>
      </c>
      <c r="W119" s="206" t="str">
        <f t="shared" si="30"/>
        <v xml:space="preserve">  </v>
      </c>
      <c r="X119" s="132"/>
      <c r="Y119" s="132"/>
      <c r="Z119" s="132"/>
      <c r="AA119" s="132"/>
      <c r="AB119" s="132"/>
      <c r="AC119" s="132"/>
      <c r="AD119" s="132"/>
      <c r="AE119" s="137"/>
      <c r="AF119" s="137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1:53" s="7" customFormat="1" ht="21.95" customHeight="1" x14ac:dyDescent="0.2">
      <c r="A120" s="2"/>
      <c r="B120" s="22">
        <v>108</v>
      </c>
      <c r="C120" s="247"/>
      <c r="D120" s="248"/>
      <c r="E120" s="22"/>
      <c r="F120" s="211">
        <f t="shared" si="27"/>
        <v>0</v>
      </c>
      <c r="G120" s="147"/>
      <c r="H120" s="245">
        <f t="shared" si="31"/>
        <v>0</v>
      </c>
      <c r="I120" s="246"/>
      <c r="J120" s="250"/>
      <c r="K120" s="251"/>
      <c r="L120" s="243"/>
      <c r="M120" s="244"/>
      <c r="N120" s="194">
        <f t="shared" si="0"/>
        <v>0</v>
      </c>
      <c r="O120" s="161" t="s">
        <v>100</v>
      </c>
      <c r="P120" s="196">
        <f>VLOOKUP(O120,Emissiefactoren!$A$1:$B$9,2,FALSE)</f>
        <v>0</v>
      </c>
      <c r="Q120" s="151"/>
      <c r="R120" s="152"/>
      <c r="S120" s="152"/>
      <c r="T120" s="199">
        <f t="shared" si="6"/>
        <v>0</v>
      </c>
      <c r="U120" s="204">
        <f t="shared" si="28"/>
        <v>0</v>
      </c>
      <c r="V120" s="205" t="str">
        <f t="shared" si="29"/>
        <v xml:space="preserve"> </v>
      </c>
      <c r="W120" s="206" t="str">
        <f t="shared" si="30"/>
        <v xml:space="preserve">  </v>
      </c>
      <c r="X120" s="132"/>
      <c r="Y120" s="132"/>
      <c r="Z120" s="132"/>
      <c r="AA120" s="132"/>
      <c r="AB120" s="132"/>
      <c r="AC120" s="132"/>
      <c r="AD120" s="132"/>
      <c r="AE120" s="137"/>
      <c r="AF120" s="137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1:53" s="7" customFormat="1" ht="21.95" customHeight="1" x14ac:dyDescent="0.2">
      <c r="A121" s="2"/>
      <c r="B121" s="22">
        <v>109</v>
      </c>
      <c r="C121" s="247"/>
      <c r="D121" s="248"/>
      <c r="E121" s="22"/>
      <c r="F121" s="211">
        <f t="shared" si="27"/>
        <v>0</v>
      </c>
      <c r="G121" s="147"/>
      <c r="H121" s="245">
        <f t="shared" si="31"/>
        <v>0</v>
      </c>
      <c r="I121" s="246"/>
      <c r="J121" s="250"/>
      <c r="K121" s="251"/>
      <c r="L121" s="243"/>
      <c r="M121" s="244"/>
      <c r="N121" s="194">
        <f t="shared" si="0"/>
        <v>0</v>
      </c>
      <c r="O121" s="161" t="s">
        <v>100</v>
      </c>
      <c r="P121" s="196">
        <f>VLOOKUP(O121,Emissiefactoren!$A$1:$B$9,2,FALSE)</f>
        <v>0</v>
      </c>
      <c r="Q121" s="151"/>
      <c r="R121" s="152"/>
      <c r="S121" s="152"/>
      <c r="T121" s="199">
        <f t="shared" si="6"/>
        <v>0</v>
      </c>
      <c r="U121" s="207">
        <f t="shared" si="28"/>
        <v>0</v>
      </c>
      <c r="V121" s="205" t="str">
        <f t="shared" si="29"/>
        <v xml:space="preserve"> </v>
      </c>
      <c r="W121" s="206" t="str">
        <f t="shared" si="30"/>
        <v xml:space="preserve">  </v>
      </c>
      <c r="X121" s="132"/>
      <c r="Y121" s="132"/>
      <c r="Z121" s="132"/>
      <c r="AA121" s="132"/>
      <c r="AB121" s="132"/>
      <c r="AC121" s="132"/>
      <c r="AD121" s="132"/>
      <c r="AE121" s="137"/>
      <c r="AF121" s="137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1:53" s="7" customFormat="1" ht="21.95" customHeight="1" x14ac:dyDescent="0.2">
      <c r="A122" s="2"/>
      <c r="B122" s="22">
        <v>110</v>
      </c>
      <c r="C122" s="247"/>
      <c r="D122" s="248"/>
      <c r="E122" s="22"/>
      <c r="F122" s="211">
        <f t="shared" si="27"/>
        <v>0</v>
      </c>
      <c r="G122" s="147"/>
      <c r="H122" s="245">
        <f t="shared" si="31"/>
        <v>0</v>
      </c>
      <c r="I122" s="246"/>
      <c r="J122" s="250"/>
      <c r="K122" s="251"/>
      <c r="L122" s="243"/>
      <c r="M122" s="244"/>
      <c r="N122" s="194">
        <f t="shared" si="0"/>
        <v>0</v>
      </c>
      <c r="O122" s="161" t="s">
        <v>100</v>
      </c>
      <c r="P122" s="196">
        <f>VLOOKUP(O122,Emissiefactoren!$A$1:$B$9,2,FALSE)</f>
        <v>0</v>
      </c>
      <c r="Q122" s="151"/>
      <c r="R122" s="152"/>
      <c r="S122" s="152"/>
      <c r="T122" s="199">
        <f t="shared" si="6"/>
        <v>0</v>
      </c>
      <c r="U122" s="204">
        <f t="shared" si="28"/>
        <v>0</v>
      </c>
      <c r="V122" s="205" t="str">
        <f t="shared" si="29"/>
        <v xml:space="preserve"> </v>
      </c>
      <c r="W122" s="206" t="str">
        <f t="shared" si="30"/>
        <v xml:space="preserve">  </v>
      </c>
      <c r="X122" s="132"/>
      <c r="Y122" s="132"/>
      <c r="Z122" s="132"/>
      <c r="AA122" s="132"/>
      <c r="AB122" s="132"/>
      <c r="AC122" s="132"/>
      <c r="AD122" s="132"/>
      <c r="AE122" s="137"/>
      <c r="AF122" s="137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1:53" s="7" customFormat="1" ht="21.95" customHeight="1" x14ac:dyDescent="0.2">
      <c r="A123" s="2"/>
      <c r="B123" s="22">
        <v>111</v>
      </c>
      <c r="C123" s="247"/>
      <c r="D123" s="248"/>
      <c r="E123" s="22"/>
      <c r="F123" s="211">
        <f t="shared" si="27"/>
        <v>0</v>
      </c>
      <c r="G123" s="147"/>
      <c r="H123" s="245">
        <f t="shared" si="31"/>
        <v>0</v>
      </c>
      <c r="I123" s="246"/>
      <c r="J123" s="250"/>
      <c r="K123" s="251"/>
      <c r="L123" s="243"/>
      <c r="M123" s="244"/>
      <c r="N123" s="194">
        <f t="shared" si="0"/>
        <v>0</v>
      </c>
      <c r="O123" s="161" t="s">
        <v>100</v>
      </c>
      <c r="P123" s="196">
        <f>VLOOKUP(O123,Emissiefactoren!$A$1:$B$9,2,FALSE)</f>
        <v>0</v>
      </c>
      <c r="Q123" s="151"/>
      <c r="R123" s="152"/>
      <c r="S123" s="152"/>
      <c r="T123" s="199">
        <f t="shared" si="6"/>
        <v>0</v>
      </c>
      <c r="U123" s="207">
        <f t="shared" si="28"/>
        <v>0</v>
      </c>
      <c r="V123" s="205" t="str">
        <f t="shared" si="29"/>
        <v xml:space="preserve"> </v>
      </c>
      <c r="W123" s="206" t="str">
        <f t="shared" si="30"/>
        <v xml:space="preserve">  </v>
      </c>
      <c r="X123" s="132"/>
      <c r="Y123" s="132"/>
      <c r="Z123" s="132"/>
      <c r="AA123" s="132"/>
      <c r="AB123" s="132"/>
      <c r="AC123" s="132"/>
      <c r="AD123" s="132"/>
      <c r="AE123" s="137"/>
      <c r="AF123" s="137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1:53" s="7" customFormat="1" ht="21.95" customHeight="1" x14ac:dyDescent="0.2">
      <c r="A124" s="2"/>
      <c r="B124" s="22">
        <v>112</v>
      </c>
      <c r="C124" s="247"/>
      <c r="D124" s="248"/>
      <c r="E124" s="22"/>
      <c r="F124" s="211">
        <f t="shared" si="27"/>
        <v>0</v>
      </c>
      <c r="G124" s="147"/>
      <c r="H124" s="245">
        <f t="shared" si="31"/>
        <v>0</v>
      </c>
      <c r="I124" s="246"/>
      <c r="J124" s="250"/>
      <c r="K124" s="251"/>
      <c r="L124" s="243"/>
      <c r="M124" s="244"/>
      <c r="N124" s="194">
        <f t="shared" si="0"/>
        <v>0</v>
      </c>
      <c r="O124" s="161" t="s">
        <v>100</v>
      </c>
      <c r="P124" s="196">
        <f>VLOOKUP(O124,Emissiefactoren!$A$1:$B$9,2,FALSE)</f>
        <v>0</v>
      </c>
      <c r="Q124" s="151"/>
      <c r="R124" s="152"/>
      <c r="S124" s="152"/>
      <c r="T124" s="199">
        <f t="shared" si="6"/>
        <v>0</v>
      </c>
      <c r="U124" s="204">
        <f t="shared" si="28"/>
        <v>0</v>
      </c>
      <c r="V124" s="205" t="str">
        <f t="shared" si="29"/>
        <v xml:space="preserve"> </v>
      </c>
      <c r="W124" s="206" t="str">
        <f t="shared" si="30"/>
        <v xml:space="preserve">  </v>
      </c>
      <c r="X124" s="132"/>
      <c r="Y124" s="132"/>
      <c r="Z124" s="132"/>
      <c r="AA124" s="132"/>
      <c r="AB124" s="132"/>
      <c r="AC124" s="132"/>
      <c r="AD124" s="132"/>
      <c r="AE124" s="137"/>
      <c r="AF124" s="137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1:53" s="7" customFormat="1" ht="21.95" customHeight="1" x14ac:dyDescent="0.2">
      <c r="A125" s="2"/>
      <c r="B125" s="22">
        <v>113</v>
      </c>
      <c r="C125" s="247"/>
      <c r="D125" s="248"/>
      <c r="E125" s="22"/>
      <c r="F125" s="211">
        <f t="shared" si="27"/>
        <v>0</v>
      </c>
      <c r="G125" s="147"/>
      <c r="H125" s="245">
        <f t="shared" si="31"/>
        <v>0</v>
      </c>
      <c r="I125" s="246"/>
      <c r="J125" s="250"/>
      <c r="K125" s="251"/>
      <c r="L125" s="243"/>
      <c r="M125" s="244"/>
      <c r="N125" s="194">
        <f t="shared" si="0"/>
        <v>0</v>
      </c>
      <c r="O125" s="161" t="s">
        <v>100</v>
      </c>
      <c r="P125" s="196">
        <f>VLOOKUP(O125,Emissiefactoren!$A$1:$B$9,2,FALSE)</f>
        <v>0</v>
      </c>
      <c r="Q125" s="151"/>
      <c r="R125" s="152"/>
      <c r="S125" s="152"/>
      <c r="T125" s="199">
        <f t="shared" si="6"/>
        <v>0</v>
      </c>
      <c r="U125" s="207">
        <f t="shared" si="28"/>
        <v>0</v>
      </c>
      <c r="V125" s="205" t="str">
        <f t="shared" si="29"/>
        <v xml:space="preserve"> </v>
      </c>
      <c r="W125" s="206" t="str">
        <f t="shared" si="30"/>
        <v xml:space="preserve">  </v>
      </c>
      <c r="X125" s="132"/>
      <c r="Y125" s="132"/>
      <c r="Z125" s="132"/>
      <c r="AA125" s="132"/>
      <c r="AB125" s="132"/>
      <c r="AC125" s="132"/>
      <c r="AD125" s="132"/>
      <c r="AE125" s="137"/>
      <c r="AF125" s="137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1:53" s="7" customFormat="1" ht="21.95" customHeight="1" x14ac:dyDescent="0.2">
      <c r="A126" s="2"/>
      <c r="B126" s="22">
        <v>114</v>
      </c>
      <c r="C126" s="247"/>
      <c r="D126" s="248"/>
      <c r="E126" s="22"/>
      <c r="F126" s="211">
        <f t="shared" si="27"/>
        <v>0</v>
      </c>
      <c r="G126" s="147"/>
      <c r="H126" s="245">
        <f t="shared" si="31"/>
        <v>0</v>
      </c>
      <c r="I126" s="246"/>
      <c r="J126" s="250"/>
      <c r="K126" s="251"/>
      <c r="L126" s="243"/>
      <c r="M126" s="244"/>
      <c r="N126" s="194">
        <f t="shared" si="0"/>
        <v>0</v>
      </c>
      <c r="O126" s="161" t="s">
        <v>100</v>
      </c>
      <c r="P126" s="196">
        <f>VLOOKUP(O126,Emissiefactoren!$A$1:$B$9,2,FALSE)</f>
        <v>0</v>
      </c>
      <c r="Q126" s="151"/>
      <c r="R126" s="152"/>
      <c r="S126" s="152"/>
      <c r="T126" s="199">
        <f t="shared" si="6"/>
        <v>0</v>
      </c>
      <c r="U126" s="204">
        <f t="shared" si="28"/>
        <v>0</v>
      </c>
      <c r="V126" s="205" t="str">
        <f t="shared" si="29"/>
        <v xml:space="preserve"> </v>
      </c>
      <c r="W126" s="206" t="str">
        <f t="shared" si="30"/>
        <v xml:space="preserve">  </v>
      </c>
      <c r="X126" s="132"/>
      <c r="Y126" s="132"/>
      <c r="Z126" s="132"/>
      <c r="AA126" s="132"/>
      <c r="AB126" s="132"/>
      <c r="AC126" s="132"/>
      <c r="AD126" s="132"/>
      <c r="AE126" s="137"/>
      <c r="AF126" s="137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1:53" s="7" customFormat="1" ht="21.95" customHeight="1" x14ac:dyDescent="0.2">
      <c r="A127" s="2"/>
      <c r="B127" s="22">
        <v>115</v>
      </c>
      <c r="C127" s="247"/>
      <c r="D127" s="248"/>
      <c r="E127" s="22"/>
      <c r="F127" s="211">
        <f t="shared" si="27"/>
        <v>0</v>
      </c>
      <c r="G127" s="147"/>
      <c r="H127" s="245">
        <f t="shared" si="31"/>
        <v>0</v>
      </c>
      <c r="I127" s="246"/>
      <c r="J127" s="250"/>
      <c r="K127" s="251"/>
      <c r="L127" s="243"/>
      <c r="M127" s="244"/>
      <c r="N127" s="194">
        <f t="shared" si="0"/>
        <v>0</v>
      </c>
      <c r="O127" s="161" t="s">
        <v>100</v>
      </c>
      <c r="P127" s="196">
        <f>VLOOKUP(O127,Emissiefactoren!$A$1:$B$9,2,FALSE)</f>
        <v>0</v>
      </c>
      <c r="Q127" s="151"/>
      <c r="R127" s="152"/>
      <c r="S127" s="152"/>
      <c r="T127" s="199">
        <f t="shared" si="6"/>
        <v>0</v>
      </c>
      <c r="U127" s="207">
        <f t="shared" si="28"/>
        <v>0</v>
      </c>
      <c r="V127" s="205" t="str">
        <f t="shared" si="29"/>
        <v xml:space="preserve"> </v>
      </c>
      <c r="W127" s="206" t="str">
        <f t="shared" si="30"/>
        <v xml:space="preserve">  </v>
      </c>
      <c r="X127" s="132"/>
      <c r="Y127" s="132"/>
      <c r="Z127" s="132"/>
      <c r="AA127" s="132"/>
      <c r="AB127" s="132"/>
      <c r="AC127" s="132"/>
      <c r="AD127" s="132"/>
      <c r="AE127" s="137"/>
      <c r="AF127" s="137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1:53" s="7" customFormat="1" ht="21.95" customHeight="1" x14ac:dyDescent="0.2">
      <c r="A128" s="2"/>
      <c r="B128" s="22">
        <v>116</v>
      </c>
      <c r="C128" s="247"/>
      <c r="D128" s="248"/>
      <c r="E128" s="22"/>
      <c r="F128" s="211">
        <f t="shared" si="27"/>
        <v>0</v>
      </c>
      <c r="G128" s="147"/>
      <c r="H128" s="245">
        <f t="shared" si="31"/>
        <v>0</v>
      </c>
      <c r="I128" s="246"/>
      <c r="J128" s="250"/>
      <c r="K128" s="251"/>
      <c r="L128" s="243"/>
      <c r="M128" s="244"/>
      <c r="N128" s="194">
        <f t="shared" si="0"/>
        <v>0</v>
      </c>
      <c r="O128" s="161" t="s">
        <v>100</v>
      </c>
      <c r="P128" s="196">
        <f>VLOOKUP(O128,Emissiefactoren!$A$1:$B$9,2,FALSE)</f>
        <v>0</v>
      </c>
      <c r="Q128" s="151"/>
      <c r="R128" s="152"/>
      <c r="S128" s="152"/>
      <c r="T128" s="199">
        <f t="shared" si="6"/>
        <v>0</v>
      </c>
      <c r="U128" s="204">
        <f t="shared" si="28"/>
        <v>0</v>
      </c>
      <c r="V128" s="205" t="str">
        <f t="shared" si="29"/>
        <v xml:space="preserve"> </v>
      </c>
      <c r="W128" s="206" t="str">
        <f t="shared" si="30"/>
        <v xml:space="preserve">  </v>
      </c>
      <c r="X128" s="132"/>
      <c r="Y128" s="132"/>
      <c r="Z128" s="132"/>
      <c r="AA128" s="132"/>
      <c r="AB128" s="132"/>
      <c r="AC128" s="132"/>
      <c r="AD128" s="132"/>
      <c r="AE128" s="137"/>
      <c r="AF128" s="137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s="7" customFormat="1" ht="21.95" customHeight="1" x14ac:dyDescent="0.2">
      <c r="A129" s="2"/>
      <c r="B129" s="22">
        <v>117</v>
      </c>
      <c r="C129" s="247"/>
      <c r="D129" s="248"/>
      <c r="E129" s="22"/>
      <c r="F129" s="211">
        <f t="shared" si="27"/>
        <v>0</v>
      </c>
      <c r="G129" s="147"/>
      <c r="H129" s="245">
        <f t="shared" si="31"/>
        <v>0</v>
      </c>
      <c r="I129" s="246"/>
      <c r="J129" s="250"/>
      <c r="K129" s="251"/>
      <c r="L129" s="243"/>
      <c r="M129" s="244"/>
      <c r="N129" s="194">
        <f t="shared" si="0"/>
        <v>0</v>
      </c>
      <c r="O129" s="161" t="s">
        <v>100</v>
      </c>
      <c r="P129" s="196">
        <f>VLOOKUP(O129,Emissiefactoren!$A$1:$B$9,2,FALSE)</f>
        <v>0</v>
      </c>
      <c r="Q129" s="151"/>
      <c r="R129" s="152"/>
      <c r="S129" s="152"/>
      <c r="T129" s="199">
        <f t="shared" si="6"/>
        <v>0</v>
      </c>
      <c r="U129" s="207">
        <f t="shared" si="28"/>
        <v>0</v>
      </c>
      <c r="V129" s="205" t="str">
        <f t="shared" si="29"/>
        <v xml:space="preserve"> </v>
      </c>
      <c r="W129" s="206" t="str">
        <f t="shared" si="30"/>
        <v xml:space="preserve">  </v>
      </c>
      <c r="X129" s="132"/>
      <c r="Y129" s="132"/>
      <c r="Z129" s="132"/>
      <c r="AA129" s="132"/>
      <c r="AB129" s="132"/>
      <c r="AC129" s="132"/>
      <c r="AD129" s="132"/>
      <c r="AE129" s="137"/>
      <c r="AF129" s="137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1:53" s="7" customFormat="1" ht="21.95" customHeight="1" x14ac:dyDescent="0.2">
      <c r="A130" s="2"/>
      <c r="B130" s="22">
        <v>118</v>
      </c>
      <c r="C130" s="247"/>
      <c r="D130" s="248"/>
      <c r="E130" s="22"/>
      <c r="F130" s="211">
        <f t="shared" si="27"/>
        <v>0</v>
      </c>
      <c r="G130" s="147"/>
      <c r="H130" s="245">
        <f t="shared" si="31"/>
        <v>0</v>
      </c>
      <c r="I130" s="246"/>
      <c r="J130" s="250"/>
      <c r="K130" s="251"/>
      <c r="L130" s="243"/>
      <c r="M130" s="244"/>
      <c r="N130" s="194">
        <f t="shared" si="0"/>
        <v>0</v>
      </c>
      <c r="O130" s="161" t="s">
        <v>100</v>
      </c>
      <c r="P130" s="196">
        <f>VLOOKUP(O130,Emissiefactoren!$A$1:$B$9,2,FALSE)</f>
        <v>0</v>
      </c>
      <c r="Q130" s="151"/>
      <c r="R130" s="152"/>
      <c r="S130" s="152"/>
      <c r="T130" s="199">
        <f t="shared" si="6"/>
        <v>0</v>
      </c>
      <c r="U130" s="204">
        <f t="shared" si="28"/>
        <v>0</v>
      </c>
      <c r="V130" s="205" t="str">
        <f t="shared" si="29"/>
        <v xml:space="preserve"> </v>
      </c>
      <c r="W130" s="206" t="str">
        <f t="shared" si="30"/>
        <v xml:space="preserve">  </v>
      </c>
      <c r="X130" s="132"/>
      <c r="Y130" s="132"/>
      <c r="Z130" s="132"/>
      <c r="AA130" s="132"/>
      <c r="AB130" s="132"/>
      <c r="AC130" s="132"/>
      <c r="AD130" s="132"/>
      <c r="AE130" s="137"/>
      <c r="AF130" s="137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1:53" s="7" customFormat="1" ht="21.95" customHeight="1" x14ac:dyDescent="0.2">
      <c r="A131" s="2"/>
      <c r="B131" s="22">
        <v>119</v>
      </c>
      <c r="C131" s="247"/>
      <c r="D131" s="248"/>
      <c r="E131" s="22"/>
      <c r="F131" s="211">
        <f t="shared" si="27"/>
        <v>0</v>
      </c>
      <c r="G131" s="147"/>
      <c r="H131" s="245">
        <f t="shared" si="31"/>
        <v>0</v>
      </c>
      <c r="I131" s="246"/>
      <c r="J131" s="250"/>
      <c r="K131" s="251"/>
      <c r="L131" s="243"/>
      <c r="M131" s="244"/>
      <c r="N131" s="194">
        <f t="shared" si="0"/>
        <v>0</v>
      </c>
      <c r="O131" s="161" t="s">
        <v>100</v>
      </c>
      <c r="P131" s="196">
        <f>VLOOKUP(O131,Emissiefactoren!$A$1:$B$9,2,FALSE)</f>
        <v>0</v>
      </c>
      <c r="Q131" s="151"/>
      <c r="R131" s="152"/>
      <c r="S131" s="152"/>
      <c r="T131" s="199">
        <f t="shared" si="6"/>
        <v>0</v>
      </c>
      <c r="U131" s="207">
        <f t="shared" si="28"/>
        <v>0</v>
      </c>
      <c r="V131" s="205" t="str">
        <f t="shared" si="29"/>
        <v xml:space="preserve"> </v>
      </c>
      <c r="W131" s="206" t="str">
        <f t="shared" si="30"/>
        <v xml:space="preserve">  </v>
      </c>
      <c r="X131" s="132"/>
      <c r="Y131" s="132"/>
      <c r="Z131" s="132"/>
      <c r="AA131" s="132"/>
      <c r="AB131" s="132"/>
      <c r="AC131" s="132"/>
      <c r="AD131" s="132"/>
      <c r="AE131" s="137"/>
      <c r="AF131" s="137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1:53" s="7" customFormat="1" ht="21.95" customHeight="1" x14ac:dyDescent="0.2">
      <c r="A132" s="2"/>
      <c r="B132" s="22">
        <v>120</v>
      </c>
      <c r="C132" s="247"/>
      <c r="D132" s="248"/>
      <c r="E132" s="22"/>
      <c r="F132" s="211">
        <f t="shared" si="27"/>
        <v>0</v>
      </c>
      <c r="G132" s="147"/>
      <c r="H132" s="245">
        <f t="shared" si="31"/>
        <v>0</v>
      </c>
      <c r="I132" s="246"/>
      <c r="J132" s="250"/>
      <c r="K132" s="251"/>
      <c r="L132" s="243"/>
      <c r="M132" s="244"/>
      <c r="N132" s="194">
        <f t="shared" si="0"/>
        <v>0</v>
      </c>
      <c r="O132" s="161" t="s">
        <v>100</v>
      </c>
      <c r="P132" s="196">
        <f>VLOOKUP(O132,Emissiefactoren!$A$1:$B$9,2,FALSE)</f>
        <v>0</v>
      </c>
      <c r="Q132" s="151"/>
      <c r="R132" s="152"/>
      <c r="S132" s="152"/>
      <c r="T132" s="199">
        <f t="shared" si="6"/>
        <v>0</v>
      </c>
      <c r="U132" s="204">
        <f t="shared" si="28"/>
        <v>0</v>
      </c>
      <c r="V132" s="205" t="str">
        <f t="shared" si="29"/>
        <v xml:space="preserve"> </v>
      </c>
      <c r="W132" s="206" t="str">
        <f t="shared" si="30"/>
        <v xml:space="preserve">  </v>
      </c>
      <c r="X132" s="132"/>
      <c r="Y132" s="132"/>
      <c r="Z132" s="132"/>
      <c r="AA132" s="132"/>
      <c r="AB132" s="132"/>
      <c r="AC132" s="132"/>
      <c r="AD132" s="132"/>
      <c r="AE132" s="137"/>
      <c r="AF132" s="137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1:53" s="7" customFormat="1" ht="21.95" customHeight="1" x14ac:dyDescent="0.2">
      <c r="A133" s="2"/>
      <c r="B133" s="22">
        <v>121</v>
      </c>
      <c r="C133" s="247"/>
      <c r="D133" s="248"/>
      <c r="E133" s="22"/>
      <c r="F133" s="211">
        <f t="shared" si="27"/>
        <v>0</v>
      </c>
      <c r="G133" s="147"/>
      <c r="H133" s="245">
        <f t="shared" si="31"/>
        <v>0</v>
      </c>
      <c r="I133" s="246"/>
      <c r="J133" s="250"/>
      <c r="K133" s="251"/>
      <c r="L133" s="243"/>
      <c r="M133" s="244"/>
      <c r="N133" s="194">
        <f t="shared" si="0"/>
        <v>0</v>
      </c>
      <c r="O133" s="161" t="s">
        <v>100</v>
      </c>
      <c r="P133" s="196">
        <f>VLOOKUP(O133,Emissiefactoren!$A$1:$B$9,2,FALSE)</f>
        <v>0</v>
      </c>
      <c r="Q133" s="151"/>
      <c r="R133" s="152"/>
      <c r="S133" s="152"/>
      <c r="T133" s="199">
        <f t="shared" si="6"/>
        <v>0</v>
      </c>
      <c r="U133" s="207">
        <f t="shared" si="28"/>
        <v>0</v>
      </c>
      <c r="V133" s="205" t="str">
        <f t="shared" si="29"/>
        <v xml:space="preserve"> </v>
      </c>
      <c r="W133" s="206" t="str">
        <f t="shared" si="30"/>
        <v xml:space="preserve">  </v>
      </c>
      <c r="X133" s="132"/>
      <c r="Y133" s="132"/>
      <c r="Z133" s="132"/>
      <c r="AA133" s="132"/>
      <c r="AB133" s="132"/>
      <c r="AC133" s="132"/>
      <c r="AD133" s="132"/>
      <c r="AE133" s="137"/>
      <c r="AF133" s="137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s="7" customFormat="1" ht="21.95" customHeight="1" x14ac:dyDescent="0.2">
      <c r="A134" s="2"/>
      <c r="B134" s="22">
        <v>122</v>
      </c>
      <c r="C134" s="247"/>
      <c r="D134" s="248"/>
      <c r="E134" s="22"/>
      <c r="F134" s="211">
        <f t="shared" si="27"/>
        <v>0</v>
      </c>
      <c r="G134" s="147"/>
      <c r="H134" s="245">
        <f t="shared" si="31"/>
        <v>0</v>
      </c>
      <c r="I134" s="246"/>
      <c r="J134" s="250"/>
      <c r="K134" s="251"/>
      <c r="L134" s="243"/>
      <c r="M134" s="244"/>
      <c r="N134" s="194">
        <f t="shared" si="0"/>
        <v>0</v>
      </c>
      <c r="O134" s="161" t="s">
        <v>100</v>
      </c>
      <c r="P134" s="196">
        <f>VLOOKUP(O134,Emissiefactoren!$A$1:$B$9,2,FALSE)</f>
        <v>0</v>
      </c>
      <c r="Q134" s="151"/>
      <c r="R134" s="152"/>
      <c r="S134" s="152"/>
      <c r="T134" s="199">
        <f t="shared" si="6"/>
        <v>0</v>
      </c>
      <c r="U134" s="204">
        <f t="shared" si="28"/>
        <v>0</v>
      </c>
      <c r="V134" s="205" t="str">
        <f t="shared" si="29"/>
        <v xml:space="preserve"> </v>
      </c>
      <c r="W134" s="206" t="str">
        <f t="shared" si="30"/>
        <v xml:space="preserve">  </v>
      </c>
      <c r="X134" s="132"/>
      <c r="Y134" s="132"/>
      <c r="Z134" s="132"/>
      <c r="AA134" s="132"/>
      <c r="AB134" s="132"/>
      <c r="AC134" s="132"/>
      <c r="AD134" s="132"/>
      <c r="AE134" s="137"/>
      <c r="AF134" s="137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1:53" s="7" customFormat="1" ht="21.95" customHeight="1" x14ac:dyDescent="0.2">
      <c r="A135" s="2"/>
      <c r="B135" s="22">
        <v>123</v>
      </c>
      <c r="C135" s="247"/>
      <c r="D135" s="248"/>
      <c r="E135" s="22"/>
      <c r="F135" s="211">
        <f t="shared" si="27"/>
        <v>0</v>
      </c>
      <c r="G135" s="147"/>
      <c r="H135" s="245">
        <f t="shared" si="31"/>
        <v>0</v>
      </c>
      <c r="I135" s="246"/>
      <c r="J135" s="250"/>
      <c r="K135" s="251"/>
      <c r="L135" s="243"/>
      <c r="M135" s="244"/>
      <c r="N135" s="194">
        <f t="shared" si="0"/>
        <v>0</v>
      </c>
      <c r="O135" s="161" t="s">
        <v>100</v>
      </c>
      <c r="P135" s="196">
        <f>VLOOKUP(O135,Emissiefactoren!$A$1:$B$9,2,FALSE)</f>
        <v>0</v>
      </c>
      <c r="Q135" s="151"/>
      <c r="R135" s="152"/>
      <c r="S135" s="152"/>
      <c r="T135" s="199">
        <f t="shared" si="6"/>
        <v>0</v>
      </c>
      <c r="U135" s="207">
        <f t="shared" si="28"/>
        <v>0</v>
      </c>
      <c r="V135" s="205" t="str">
        <f t="shared" si="29"/>
        <v xml:space="preserve"> </v>
      </c>
      <c r="W135" s="206" t="str">
        <f t="shared" si="30"/>
        <v xml:space="preserve">  </v>
      </c>
      <c r="X135" s="132"/>
      <c r="Y135" s="132"/>
      <c r="Z135" s="132"/>
      <c r="AA135" s="132"/>
      <c r="AB135" s="132"/>
      <c r="AC135" s="132"/>
      <c r="AD135" s="132"/>
      <c r="AE135" s="137"/>
      <c r="AF135" s="137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1:53" s="7" customFormat="1" ht="21.95" customHeight="1" x14ac:dyDescent="0.2">
      <c r="A136" s="2"/>
      <c r="B136" s="22">
        <v>124</v>
      </c>
      <c r="C136" s="247"/>
      <c r="D136" s="248"/>
      <c r="E136" s="22"/>
      <c r="F136" s="211">
        <f t="shared" si="27"/>
        <v>0</v>
      </c>
      <c r="G136" s="147"/>
      <c r="H136" s="245">
        <f t="shared" si="31"/>
        <v>0</v>
      </c>
      <c r="I136" s="246"/>
      <c r="J136" s="250"/>
      <c r="K136" s="251"/>
      <c r="L136" s="243"/>
      <c r="M136" s="244"/>
      <c r="N136" s="194">
        <f t="shared" si="0"/>
        <v>0</v>
      </c>
      <c r="O136" s="161" t="s">
        <v>100</v>
      </c>
      <c r="P136" s="196">
        <f>VLOOKUP(O136,Emissiefactoren!$A$1:$B$9,2,FALSE)</f>
        <v>0</v>
      </c>
      <c r="Q136" s="151"/>
      <c r="R136" s="152"/>
      <c r="S136" s="152"/>
      <c r="T136" s="199">
        <f t="shared" si="6"/>
        <v>0</v>
      </c>
      <c r="U136" s="204">
        <f t="shared" si="28"/>
        <v>0</v>
      </c>
      <c r="V136" s="205" t="str">
        <f t="shared" si="29"/>
        <v xml:space="preserve"> </v>
      </c>
      <c r="W136" s="206" t="str">
        <f t="shared" si="30"/>
        <v xml:space="preserve">  </v>
      </c>
      <c r="X136" s="132"/>
      <c r="Y136" s="132"/>
      <c r="Z136" s="132"/>
      <c r="AA136" s="132"/>
      <c r="AB136" s="132"/>
      <c r="AC136" s="132"/>
      <c r="AD136" s="132"/>
      <c r="AE136" s="137"/>
      <c r="AF136" s="137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1:53" s="7" customFormat="1" ht="21.95" customHeight="1" x14ac:dyDescent="0.2">
      <c r="A137" s="2"/>
      <c r="B137" s="22">
        <v>125</v>
      </c>
      <c r="C137" s="247"/>
      <c r="D137" s="248"/>
      <c r="E137" s="22"/>
      <c r="F137" s="211">
        <f t="shared" si="27"/>
        <v>0</v>
      </c>
      <c r="G137" s="147"/>
      <c r="H137" s="245">
        <f t="shared" si="31"/>
        <v>0</v>
      </c>
      <c r="I137" s="246"/>
      <c r="J137" s="250"/>
      <c r="K137" s="251"/>
      <c r="L137" s="243"/>
      <c r="M137" s="244"/>
      <c r="N137" s="194">
        <f t="shared" si="0"/>
        <v>0</v>
      </c>
      <c r="O137" s="161" t="s">
        <v>100</v>
      </c>
      <c r="P137" s="196">
        <f>VLOOKUP(O137,Emissiefactoren!$A$1:$B$9,2,FALSE)</f>
        <v>0</v>
      </c>
      <c r="Q137" s="151"/>
      <c r="R137" s="152"/>
      <c r="S137" s="152"/>
      <c r="T137" s="199">
        <f t="shared" si="6"/>
        <v>0</v>
      </c>
      <c r="U137" s="207">
        <f t="shared" si="28"/>
        <v>0</v>
      </c>
      <c r="V137" s="205" t="str">
        <f t="shared" si="29"/>
        <v xml:space="preserve"> </v>
      </c>
      <c r="W137" s="206" t="str">
        <f t="shared" si="30"/>
        <v xml:space="preserve">  </v>
      </c>
      <c r="X137" s="132"/>
      <c r="Y137" s="132"/>
      <c r="Z137" s="132"/>
      <c r="AA137" s="132"/>
      <c r="AB137" s="132"/>
      <c r="AC137" s="132"/>
      <c r="AD137" s="132"/>
      <c r="AE137" s="137"/>
      <c r="AF137" s="137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s="7" customFormat="1" ht="21.95" customHeight="1" x14ac:dyDescent="0.2">
      <c r="A138" s="2"/>
      <c r="B138" s="33">
        <v>126</v>
      </c>
      <c r="C138" s="247"/>
      <c r="D138" s="248"/>
      <c r="E138" s="22"/>
      <c r="F138" s="211">
        <f t="shared" si="27"/>
        <v>0</v>
      </c>
      <c r="G138" s="147"/>
      <c r="H138" s="245">
        <f t="shared" si="31"/>
        <v>0</v>
      </c>
      <c r="I138" s="246"/>
      <c r="J138" s="250"/>
      <c r="K138" s="251"/>
      <c r="L138" s="243"/>
      <c r="M138" s="244"/>
      <c r="N138" s="194">
        <f t="shared" si="0"/>
        <v>0</v>
      </c>
      <c r="O138" s="161" t="s">
        <v>100</v>
      </c>
      <c r="P138" s="196">
        <f>VLOOKUP(O138,Emissiefactoren!$A$1:$B$9,2,FALSE)</f>
        <v>0</v>
      </c>
      <c r="Q138" s="151"/>
      <c r="R138" s="152"/>
      <c r="S138" s="152"/>
      <c r="T138" s="199">
        <f t="shared" si="6"/>
        <v>0</v>
      </c>
      <c r="U138" s="204">
        <f t="shared" si="28"/>
        <v>0</v>
      </c>
      <c r="V138" s="205" t="str">
        <f t="shared" si="29"/>
        <v xml:space="preserve"> </v>
      </c>
      <c r="W138" s="206" t="str">
        <f t="shared" si="30"/>
        <v xml:space="preserve">  </v>
      </c>
      <c r="X138" s="132"/>
      <c r="Y138" s="132"/>
      <c r="Z138" s="132"/>
      <c r="AA138" s="132"/>
      <c r="AB138" s="132"/>
      <c r="AC138" s="132"/>
      <c r="AD138" s="132"/>
      <c r="AE138" s="137"/>
      <c r="AF138" s="137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1:53" s="7" customFormat="1" ht="21.95" customHeight="1" x14ac:dyDescent="0.2">
      <c r="A139" s="2"/>
      <c r="B139" s="33">
        <v>127</v>
      </c>
      <c r="C139" s="247"/>
      <c r="D139" s="248"/>
      <c r="E139" s="22"/>
      <c r="F139" s="211">
        <f t="shared" si="27"/>
        <v>0</v>
      </c>
      <c r="G139" s="147"/>
      <c r="H139" s="245">
        <f t="shared" si="31"/>
        <v>0</v>
      </c>
      <c r="I139" s="246"/>
      <c r="J139" s="250"/>
      <c r="K139" s="251"/>
      <c r="L139" s="243"/>
      <c r="M139" s="244"/>
      <c r="N139" s="194">
        <f t="shared" si="0"/>
        <v>0</v>
      </c>
      <c r="O139" s="161" t="s">
        <v>100</v>
      </c>
      <c r="P139" s="196">
        <f>VLOOKUP(O139,Emissiefactoren!$A$1:$B$9,2,FALSE)</f>
        <v>0</v>
      </c>
      <c r="Q139" s="151"/>
      <c r="R139" s="152"/>
      <c r="S139" s="152"/>
      <c r="T139" s="199">
        <f t="shared" si="6"/>
        <v>0</v>
      </c>
      <c r="U139" s="207">
        <f t="shared" si="28"/>
        <v>0</v>
      </c>
      <c r="V139" s="205" t="str">
        <f t="shared" si="29"/>
        <v xml:space="preserve"> </v>
      </c>
      <c r="W139" s="206" t="str">
        <f t="shared" si="30"/>
        <v xml:space="preserve">  </v>
      </c>
      <c r="X139" s="132"/>
      <c r="Y139" s="132"/>
      <c r="Z139" s="132"/>
      <c r="AA139" s="132"/>
      <c r="AB139" s="132"/>
      <c r="AC139" s="132"/>
      <c r="AD139" s="132"/>
      <c r="AE139" s="137"/>
      <c r="AF139" s="137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s="7" customFormat="1" ht="21.95" customHeight="1" x14ac:dyDescent="0.2">
      <c r="A140" s="2"/>
      <c r="B140" s="22">
        <v>128</v>
      </c>
      <c r="C140" s="247"/>
      <c r="D140" s="248"/>
      <c r="E140" s="22"/>
      <c r="F140" s="211">
        <f t="shared" si="27"/>
        <v>0</v>
      </c>
      <c r="G140" s="147"/>
      <c r="H140" s="245">
        <f t="shared" si="31"/>
        <v>0</v>
      </c>
      <c r="I140" s="246"/>
      <c r="J140" s="250"/>
      <c r="K140" s="251"/>
      <c r="L140" s="243"/>
      <c r="M140" s="244"/>
      <c r="N140" s="194">
        <f t="shared" si="0"/>
        <v>0</v>
      </c>
      <c r="O140" s="161" t="s">
        <v>100</v>
      </c>
      <c r="P140" s="196">
        <f>VLOOKUP(O140,Emissiefactoren!$A$1:$B$9,2,FALSE)</f>
        <v>0</v>
      </c>
      <c r="Q140" s="151"/>
      <c r="R140" s="152"/>
      <c r="S140" s="152"/>
      <c r="T140" s="199">
        <f t="shared" si="6"/>
        <v>0</v>
      </c>
      <c r="U140" s="204">
        <f t="shared" si="28"/>
        <v>0</v>
      </c>
      <c r="V140" s="205" t="str">
        <f t="shared" si="29"/>
        <v xml:space="preserve"> </v>
      </c>
      <c r="W140" s="206" t="str">
        <f t="shared" si="30"/>
        <v xml:space="preserve">  </v>
      </c>
      <c r="X140" s="132"/>
      <c r="Y140" s="132"/>
      <c r="Z140" s="132"/>
      <c r="AA140" s="132"/>
      <c r="AB140" s="132"/>
      <c r="AC140" s="132"/>
      <c r="AD140" s="132"/>
      <c r="AE140" s="137"/>
      <c r="AF140" s="137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1:53" s="7" customFormat="1" ht="21.95" customHeight="1" x14ac:dyDescent="0.2">
      <c r="A141" s="2"/>
      <c r="B141" s="22">
        <v>129</v>
      </c>
      <c r="C141" s="247"/>
      <c r="D141" s="248"/>
      <c r="E141" s="22"/>
      <c r="F141" s="211">
        <f t="shared" si="27"/>
        <v>0</v>
      </c>
      <c r="G141" s="147"/>
      <c r="H141" s="245">
        <f t="shared" si="31"/>
        <v>0</v>
      </c>
      <c r="I141" s="246"/>
      <c r="J141" s="250"/>
      <c r="K141" s="251"/>
      <c r="L141" s="243"/>
      <c r="M141" s="244"/>
      <c r="N141" s="194">
        <f t="shared" si="0"/>
        <v>0</v>
      </c>
      <c r="O141" s="161" t="s">
        <v>100</v>
      </c>
      <c r="P141" s="196">
        <f>VLOOKUP(O141,Emissiefactoren!$A$1:$B$9,2,FALSE)</f>
        <v>0</v>
      </c>
      <c r="Q141" s="151"/>
      <c r="R141" s="152"/>
      <c r="S141" s="152"/>
      <c r="T141" s="199">
        <f t="shared" si="6"/>
        <v>0</v>
      </c>
      <c r="U141" s="207">
        <f t="shared" si="28"/>
        <v>0</v>
      </c>
      <c r="V141" s="205" t="str">
        <f t="shared" si="29"/>
        <v xml:space="preserve"> </v>
      </c>
      <c r="W141" s="206" t="str">
        <f t="shared" si="30"/>
        <v xml:space="preserve">  </v>
      </c>
      <c r="X141" s="132"/>
      <c r="Y141" s="132"/>
      <c r="Z141" s="132"/>
      <c r="AA141" s="132"/>
      <c r="AB141" s="132"/>
      <c r="AC141" s="132"/>
      <c r="AD141" s="132"/>
      <c r="AE141" s="137"/>
      <c r="AF141" s="137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1:53" s="7" customFormat="1" ht="21.95" customHeight="1" x14ac:dyDescent="0.2">
      <c r="A142" s="2"/>
      <c r="B142" s="22">
        <v>130</v>
      </c>
      <c r="C142" s="247"/>
      <c r="D142" s="248"/>
      <c r="E142" s="22"/>
      <c r="F142" s="211">
        <f t="shared" ref="F142:F154" si="32">G141</f>
        <v>0</v>
      </c>
      <c r="G142" s="147"/>
      <c r="H142" s="245">
        <f t="shared" si="31"/>
        <v>0</v>
      </c>
      <c r="I142" s="246"/>
      <c r="J142" s="250"/>
      <c r="K142" s="251"/>
      <c r="L142" s="243"/>
      <c r="M142" s="244"/>
      <c r="N142" s="194">
        <f t="shared" si="0"/>
        <v>0</v>
      </c>
      <c r="O142" s="161" t="s">
        <v>100</v>
      </c>
      <c r="P142" s="196">
        <f>VLOOKUP(O142,Emissiefactoren!$A$1:$B$9,2,FALSE)</f>
        <v>0</v>
      </c>
      <c r="Q142" s="151"/>
      <c r="R142" s="152"/>
      <c r="S142" s="152"/>
      <c r="T142" s="199">
        <f t="shared" si="6"/>
        <v>0</v>
      </c>
      <c r="U142" s="204">
        <f t="shared" si="28"/>
        <v>0</v>
      </c>
      <c r="V142" s="205" t="str">
        <f t="shared" si="29"/>
        <v xml:space="preserve"> </v>
      </c>
      <c r="W142" s="206" t="str">
        <f t="shared" si="30"/>
        <v xml:space="preserve">  </v>
      </c>
      <c r="X142" s="132"/>
      <c r="Y142" s="132"/>
      <c r="Z142" s="132"/>
      <c r="AA142" s="132"/>
      <c r="AB142" s="132"/>
      <c r="AC142" s="132"/>
      <c r="AD142" s="132"/>
      <c r="AE142" s="137"/>
      <c r="AF142" s="137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1:53" s="7" customFormat="1" ht="21.95" customHeight="1" x14ac:dyDescent="0.2">
      <c r="A143" s="2"/>
      <c r="B143" s="33">
        <v>131</v>
      </c>
      <c r="C143" s="247"/>
      <c r="D143" s="248"/>
      <c r="E143" s="22"/>
      <c r="F143" s="211">
        <f t="shared" si="32"/>
        <v>0</v>
      </c>
      <c r="G143" s="147"/>
      <c r="H143" s="245">
        <f t="shared" si="31"/>
        <v>0</v>
      </c>
      <c r="I143" s="246"/>
      <c r="J143" s="250"/>
      <c r="K143" s="251"/>
      <c r="L143" s="243"/>
      <c r="M143" s="244"/>
      <c r="N143" s="194">
        <f t="shared" si="0"/>
        <v>0</v>
      </c>
      <c r="O143" s="161" t="s">
        <v>100</v>
      </c>
      <c r="P143" s="196">
        <f>VLOOKUP(O143,Emissiefactoren!$A$1:$B$9,2,FALSE)</f>
        <v>0</v>
      </c>
      <c r="Q143" s="151"/>
      <c r="R143" s="152"/>
      <c r="S143" s="152"/>
      <c r="T143" s="199">
        <f t="shared" si="6"/>
        <v>0</v>
      </c>
      <c r="U143" s="207">
        <f t="shared" ref="U143:U154" si="33">N143*P143</f>
        <v>0</v>
      </c>
      <c r="V143" s="205" t="str">
        <f t="shared" si="29"/>
        <v xml:space="preserve"> </v>
      </c>
      <c r="W143" s="206" t="str">
        <f t="shared" si="30"/>
        <v xml:space="preserve">  </v>
      </c>
      <c r="X143" s="132"/>
      <c r="Y143" s="132"/>
      <c r="Z143" s="132"/>
      <c r="AA143" s="132"/>
      <c r="AB143" s="132"/>
      <c r="AC143" s="132"/>
      <c r="AD143" s="132"/>
      <c r="AE143" s="137"/>
      <c r="AF143" s="137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1:53" s="7" customFormat="1" ht="21.95" customHeight="1" x14ac:dyDescent="0.2">
      <c r="A144" s="2"/>
      <c r="B144" s="33">
        <v>132</v>
      </c>
      <c r="C144" s="247"/>
      <c r="D144" s="248"/>
      <c r="E144" s="22"/>
      <c r="F144" s="211">
        <f t="shared" si="32"/>
        <v>0</v>
      </c>
      <c r="G144" s="147"/>
      <c r="H144" s="245">
        <f t="shared" si="31"/>
        <v>0</v>
      </c>
      <c r="I144" s="246"/>
      <c r="J144" s="250"/>
      <c r="K144" s="251"/>
      <c r="L144" s="243"/>
      <c r="M144" s="244"/>
      <c r="N144" s="194">
        <f t="shared" si="0"/>
        <v>0</v>
      </c>
      <c r="O144" s="161" t="s">
        <v>100</v>
      </c>
      <c r="P144" s="196">
        <f>VLOOKUP(O144,Emissiefactoren!$A$1:$B$9,2,FALSE)</f>
        <v>0</v>
      </c>
      <c r="Q144" s="151"/>
      <c r="R144" s="152"/>
      <c r="S144" s="152"/>
      <c r="T144" s="199">
        <f t="shared" si="6"/>
        <v>0</v>
      </c>
      <c r="U144" s="204">
        <f t="shared" si="33"/>
        <v>0</v>
      </c>
      <c r="V144" s="205" t="str">
        <f t="shared" si="29"/>
        <v xml:space="preserve"> </v>
      </c>
      <c r="W144" s="206" t="str">
        <f t="shared" si="30"/>
        <v xml:space="preserve">  </v>
      </c>
      <c r="X144" s="132"/>
      <c r="Y144" s="132"/>
      <c r="Z144" s="132"/>
      <c r="AA144" s="132"/>
      <c r="AB144" s="132"/>
      <c r="AC144" s="132"/>
      <c r="AD144" s="132"/>
      <c r="AE144" s="137"/>
      <c r="AF144" s="137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1:53" s="7" customFormat="1" ht="21.95" customHeight="1" x14ac:dyDescent="0.2">
      <c r="A145" s="2"/>
      <c r="B145" s="22">
        <v>133</v>
      </c>
      <c r="C145" s="247"/>
      <c r="D145" s="248"/>
      <c r="E145" s="22"/>
      <c r="F145" s="211">
        <f t="shared" si="32"/>
        <v>0</v>
      </c>
      <c r="G145" s="147"/>
      <c r="H145" s="245">
        <f t="shared" si="31"/>
        <v>0</v>
      </c>
      <c r="I145" s="246"/>
      <c r="J145" s="250"/>
      <c r="K145" s="251"/>
      <c r="L145" s="243"/>
      <c r="M145" s="244"/>
      <c r="N145" s="194">
        <f t="shared" si="0"/>
        <v>0</v>
      </c>
      <c r="O145" s="161" t="s">
        <v>100</v>
      </c>
      <c r="P145" s="196">
        <f>VLOOKUP(O145,Emissiefactoren!$A$1:$B$9,2,FALSE)</f>
        <v>0</v>
      </c>
      <c r="Q145" s="151"/>
      <c r="R145" s="152"/>
      <c r="S145" s="152"/>
      <c r="T145" s="199">
        <f t="shared" si="6"/>
        <v>0</v>
      </c>
      <c r="U145" s="207">
        <f t="shared" si="33"/>
        <v>0</v>
      </c>
      <c r="V145" s="205" t="str">
        <f t="shared" si="29"/>
        <v xml:space="preserve"> </v>
      </c>
      <c r="W145" s="206" t="str">
        <f t="shared" si="30"/>
        <v xml:space="preserve">  </v>
      </c>
      <c r="X145" s="132"/>
      <c r="Y145" s="132"/>
      <c r="Z145" s="132"/>
      <c r="AA145" s="132"/>
      <c r="AB145" s="132"/>
      <c r="AC145" s="132"/>
      <c r="AD145" s="132"/>
      <c r="AE145" s="137"/>
      <c r="AF145" s="137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1:53" s="7" customFormat="1" ht="21.95" customHeight="1" x14ac:dyDescent="0.2">
      <c r="A146" s="2"/>
      <c r="B146" s="22">
        <v>134</v>
      </c>
      <c r="C146" s="247"/>
      <c r="D146" s="248"/>
      <c r="E146" s="22"/>
      <c r="F146" s="211">
        <f t="shared" si="32"/>
        <v>0</v>
      </c>
      <c r="G146" s="147"/>
      <c r="H146" s="245">
        <f t="shared" si="31"/>
        <v>0</v>
      </c>
      <c r="I146" s="246"/>
      <c r="J146" s="250"/>
      <c r="K146" s="251"/>
      <c r="L146" s="243"/>
      <c r="M146" s="244"/>
      <c r="N146" s="194">
        <f t="shared" si="0"/>
        <v>0</v>
      </c>
      <c r="O146" s="161" t="s">
        <v>100</v>
      </c>
      <c r="P146" s="196">
        <f>VLOOKUP(O146,Emissiefactoren!$A$1:$B$9,2,FALSE)</f>
        <v>0</v>
      </c>
      <c r="Q146" s="151"/>
      <c r="R146" s="152"/>
      <c r="S146" s="152"/>
      <c r="T146" s="199">
        <f t="shared" si="6"/>
        <v>0</v>
      </c>
      <c r="U146" s="204">
        <f t="shared" si="33"/>
        <v>0</v>
      </c>
      <c r="V146" s="205" t="str">
        <f t="shared" si="29"/>
        <v xml:space="preserve"> </v>
      </c>
      <c r="W146" s="206" t="str">
        <f t="shared" si="30"/>
        <v xml:space="preserve">  </v>
      </c>
      <c r="X146" s="132"/>
      <c r="Y146" s="132"/>
      <c r="Z146" s="132"/>
      <c r="AA146" s="132"/>
      <c r="AB146" s="132"/>
      <c r="AC146" s="132"/>
      <c r="AD146" s="132"/>
      <c r="AE146" s="137"/>
      <c r="AF146" s="137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1:53" s="7" customFormat="1" ht="21.95" customHeight="1" x14ac:dyDescent="0.2">
      <c r="A147" s="2"/>
      <c r="B147" s="22">
        <v>135</v>
      </c>
      <c r="C147" s="247"/>
      <c r="D147" s="248"/>
      <c r="E147" s="22"/>
      <c r="F147" s="211">
        <f t="shared" si="32"/>
        <v>0</v>
      </c>
      <c r="G147" s="147"/>
      <c r="H147" s="245">
        <f t="shared" si="31"/>
        <v>0</v>
      </c>
      <c r="I147" s="246"/>
      <c r="J147" s="250"/>
      <c r="K147" s="251"/>
      <c r="L147" s="243"/>
      <c r="M147" s="244"/>
      <c r="N147" s="194">
        <f t="shared" si="0"/>
        <v>0</v>
      </c>
      <c r="O147" s="161" t="s">
        <v>100</v>
      </c>
      <c r="P147" s="196">
        <f>VLOOKUP(O147,Emissiefactoren!$A$1:$B$9,2,FALSE)</f>
        <v>0</v>
      </c>
      <c r="Q147" s="151"/>
      <c r="R147" s="152"/>
      <c r="S147" s="152"/>
      <c r="T147" s="199">
        <f t="shared" si="6"/>
        <v>0</v>
      </c>
      <c r="U147" s="207">
        <f t="shared" si="33"/>
        <v>0</v>
      </c>
      <c r="V147" s="205" t="str">
        <f t="shared" si="29"/>
        <v xml:space="preserve"> </v>
      </c>
      <c r="W147" s="206" t="str">
        <f t="shared" si="30"/>
        <v xml:space="preserve">  </v>
      </c>
      <c r="X147" s="132"/>
      <c r="Y147" s="132"/>
      <c r="Z147" s="132"/>
      <c r="AA147" s="132"/>
      <c r="AB147" s="132"/>
      <c r="AC147" s="132"/>
      <c r="AD147" s="132"/>
      <c r="AE147" s="137"/>
      <c r="AF147" s="137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1:53" s="7" customFormat="1" ht="21.95" customHeight="1" x14ac:dyDescent="0.2">
      <c r="A148" s="2"/>
      <c r="B148" s="22">
        <v>136</v>
      </c>
      <c r="C148" s="247"/>
      <c r="D148" s="248"/>
      <c r="E148" s="22"/>
      <c r="F148" s="211">
        <f t="shared" si="32"/>
        <v>0</v>
      </c>
      <c r="G148" s="147"/>
      <c r="H148" s="245">
        <f t="shared" si="31"/>
        <v>0</v>
      </c>
      <c r="I148" s="246"/>
      <c r="J148" s="250"/>
      <c r="K148" s="251"/>
      <c r="L148" s="243"/>
      <c r="M148" s="244"/>
      <c r="N148" s="194">
        <f t="shared" si="0"/>
        <v>0</v>
      </c>
      <c r="O148" s="161" t="s">
        <v>100</v>
      </c>
      <c r="P148" s="196">
        <f>VLOOKUP(O148,Emissiefactoren!$A$1:$B$9,2,FALSE)</f>
        <v>0</v>
      </c>
      <c r="Q148" s="151"/>
      <c r="R148" s="152"/>
      <c r="S148" s="152"/>
      <c r="T148" s="199">
        <f t="shared" si="6"/>
        <v>0</v>
      </c>
      <c r="U148" s="204">
        <f t="shared" si="33"/>
        <v>0</v>
      </c>
      <c r="V148" s="205" t="str">
        <f t="shared" si="29"/>
        <v xml:space="preserve"> </v>
      </c>
      <c r="W148" s="206" t="str">
        <f t="shared" si="30"/>
        <v xml:space="preserve">  </v>
      </c>
      <c r="X148" s="132"/>
      <c r="Y148" s="132"/>
      <c r="Z148" s="132"/>
      <c r="AA148" s="132"/>
      <c r="AB148" s="132"/>
      <c r="AC148" s="132"/>
      <c r="AD148" s="132"/>
      <c r="AE148" s="137"/>
      <c r="AF148" s="137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1:53" s="7" customFormat="1" ht="21.95" customHeight="1" x14ac:dyDescent="0.2">
      <c r="A149" s="2"/>
      <c r="B149" s="33">
        <v>137</v>
      </c>
      <c r="C149" s="247"/>
      <c r="D149" s="248"/>
      <c r="E149" s="22"/>
      <c r="F149" s="211">
        <f t="shared" si="32"/>
        <v>0</v>
      </c>
      <c r="G149" s="147"/>
      <c r="H149" s="245">
        <f t="shared" si="31"/>
        <v>0</v>
      </c>
      <c r="I149" s="246"/>
      <c r="J149" s="250"/>
      <c r="K149" s="251"/>
      <c r="L149" s="243"/>
      <c r="M149" s="244"/>
      <c r="N149" s="194">
        <f t="shared" si="0"/>
        <v>0</v>
      </c>
      <c r="O149" s="161" t="s">
        <v>100</v>
      </c>
      <c r="P149" s="196">
        <f>VLOOKUP(O149,Emissiefactoren!$A$1:$B$9,2,FALSE)</f>
        <v>0</v>
      </c>
      <c r="Q149" s="151"/>
      <c r="R149" s="152"/>
      <c r="S149" s="152"/>
      <c r="T149" s="199">
        <f t="shared" si="6"/>
        <v>0</v>
      </c>
      <c r="U149" s="207">
        <f t="shared" si="33"/>
        <v>0</v>
      </c>
      <c r="V149" s="205" t="str">
        <f t="shared" si="29"/>
        <v xml:space="preserve"> </v>
      </c>
      <c r="W149" s="206" t="str">
        <f t="shared" si="30"/>
        <v xml:space="preserve">  </v>
      </c>
      <c r="X149" s="132"/>
      <c r="Y149" s="132"/>
      <c r="Z149" s="132"/>
      <c r="AA149" s="132"/>
      <c r="AB149" s="132"/>
      <c r="AC149" s="132"/>
      <c r="AD149" s="132"/>
      <c r="AE149" s="137"/>
      <c r="AF149" s="137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1:53" s="7" customFormat="1" ht="21.95" customHeight="1" x14ac:dyDescent="0.2">
      <c r="A150" s="2"/>
      <c r="B150" s="33">
        <v>138</v>
      </c>
      <c r="C150" s="247"/>
      <c r="D150" s="248"/>
      <c r="E150" s="22"/>
      <c r="F150" s="211">
        <f t="shared" si="32"/>
        <v>0</v>
      </c>
      <c r="G150" s="147"/>
      <c r="H150" s="245">
        <f t="shared" si="31"/>
        <v>0</v>
      </c>
      <c r="I150" s="246"/>
      <c r="J150" s="250"/>
      <c r="K150" s="251"/>
      <c r="L150" s="243"/>
      <c r="M150" s="244"/>
      <c r="N150" s="194">
        <f t="shared" si="0"/>
        <v>0</v>
      </c>
      <c r="O150" s="161" t="s">
        <v>100</v>
      </c>
      <c r="P150" s="196">
        <f>VLOOKUP(O150,Emissiefactoren!$A$1:$B$9,2,FALSE)</f>
        <v>0</v>
      </c>
      <c r="Q150" s="151"/>
      <c r="R150" s="152"/>
      <c r="S150" s="152"/>
      <c r="T150" s="199">
        <f t="shared" si="6"/>
        <v>0</v>
      </c>
      <c r="U150" s="204">
        <f t="shared" si="33"/>
        <v>0</v>
      </c>
      <c r="V150" s="205" t="str">
        <f t="shared" si="29"/>
        <v xml:space="preserve"> </v>
      </c>
      <c r="W150" s="206" t="str">
        <f t="shared" si="30"/>
        <v xml:space="preserve">  </v>
      </c>
      <c r="X150" s="132"/>
      <c r="Y150" s="132"/>
      <c r="Z150" s="132"/>
      <c r="AA150" s="132"/>
      <c r="AB150" s="132"/>
      <c r="AC150" s="132"/>
      <c r="AD150" s="132"/>
      <c r="AE150" s="137"/>
      <c r="AF150" s="137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1:53" s="7" customFormat="1" ht="21.95" customHeight="1" x14ac:dyDescent="0.2">
      <c r="A151" s="2"/>
      <c r="B151" s="22">
        <v>139</v>
      </c>
      <c r="C151" s="247"/>
      <c r="D151" s="248"/>
      <c r="E151" s="22"/>
      <c r="F151" s="211">
        <f t="shared" si="32"/>
        <v>0</v>
      </c>
      <c r="G151" s="147"/>
      <c r="H151" s="245">
        <f t="shared" si="31"/>
        <v>0</v>
      </c>
      <c r="I151" s="246"/>
      <c r="J151" s="250"/>
      <c r="K151" s="251"/>
      <c r="L151" s="243"/>
      <c r="M151" s="244"/>
      <c r="N151" s="194">
        <f t="shared" si="0"/>
        <v>0</v>
      </c>
      <c r="O151" s="161" t="s">
        <v>100</v>
      </c>
      <c r="P151" s="196">
        <f>VLOOKUP(O151,Emissiefactoren!$A$1:$B$9,2,FALSE)</f>
        <v>0</v>
      </c>
      <c r="Q151" s="151"/>
      <c r="R151" s="152"/>
      <c r="S151" s="152"/>
      <c r="T151" s="199">
        <f t="shared" si="6"/>
        <v>0</v>
      </c>
      <c r="U151" s="207">
        <f t="shared" si="33"/>
        <v>0</v>
      </c>
      <c r="V151" s="205" t="str">
        <f t="shared" si="29"/>
        <v xml:space="preserve"> </v>
      </c>
      <c r="W151" s="206" t="str">
        <f t="shared" si="30"/>
        <v xml:space="preserve">  </v>
      </c>
      <c r="X151" s="132"/>
      <c r="Y151" s="132"/>
      <c r="Z151" s="132"/>
      <c r="AA151" s="132"/>
      <c r="AB151" s="132"/>
      <c r="AC151" s="132"/>
      <c r="AD151" s="132"/>
      <c r="AE151" s="137"/>
      <c r="AF151" s="137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1:53" s="7" customFormat="1" ht="21.95" customHeight="1" x14ac:dyDescent="0.2">
      <c r="A152" s="2"/>
      <c r="B152" s="22">
        <v>140</v>
      </c>
      <c r="C152" s="247"/>
      <c r="D152" s="248"/>
      <c r="E152" s="22"/>
      <c r="F152" s="211">
        <f t="shared" si="32"/>
        <v>0</v>
      </c>
      <c r="G152" s="147"/>
      <c r="H152" s="245">
        <f t="shared" si="31"/>
        <v>0</v>
      </c>
      <c r="I152" s="246"/>
      <c r="J152" s="250"/>
      <c r="K152" s="251"/>
      <c r="L152" s="243"/>
      <c r="M152" s="244"/>
      <c r="N152" s="194">
        <f t="shared" si="0"/>
        <v>0</v>
      </c>
      <c r="O152" s="161" t="s">
        <v>100</v>
      </c>
      <c r="P152" s="196">
        <f>VLOOKUP(O152,Emissiefactoren!$A$1:$B$9,2,FALSE)</f>
        <v>0</v>
      </c>
      <c r="Q152" s="151"/>
      <c r="R152" s="152"/>
      <c r="S152" s="152"/>
      <c r="T152" s="199">
        <f t="shared" si="6"/>
        <v>0</v>
      </c>
      <c r="U152" s="204">
        <f t="shared" si="33"/>
        <v>0</v>
      </c>
      <c r="V152" s="205" t="str">
        <f t="shared" si="29"/>
        <v xml:space="preserve"> </v>
      </c>
      <c r="W152" s="206" t="str">
        <f t="shared" si="30"/>
        <v xml:space="preserve">  </v>
      </c>
      <c r="X152" s="132"/>
      <c r="Y152" s="132"/>
      <c r="Z152" s="132"/>
      <c r="AA152" s="132"/>
      <c r="AB152" s="132"/>
      <c r="AC152" s="132"/>
      <c r="AD152" s="132"/>
      <c r="AE152" s="137"/>
      <c r="AF152" s="137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1:53" s="7" customFormat="1" ht="21.95" customHeight="1" x14ac:dyDescent="0.2">
      <c r="A153" s="2"/>
      <c r="B153" s="33">
        <v>141</v>
      </c>
      <c r="C153" s="247"/>
      <c r="D153" s="248"/>
      <c r="E153" s="22"/>
      <c r="F153" s="211">
        <f t="shared" si="32"/>
        <v>0</v>
      </c>
      <c r="G153" s="147"/>
      <c r="H153" s="245">
        <f t="shared" si="31"/>
        <v>0</v>
      </c>
      <c r="I153" s="246"/>
      <c r="J153" s="250"/>
      <c r="K153" s="251"/>
      <c r="L153" s="243"/>
      <c r="M153" s="244"/>
      <c r="N153" s="194">
        <f t="shared" si="0"/>
        <v>0</v>
      </c>
      <c r="O153" s="161" t="s">
        <v>100</v>
      </c>
      <c r="P153" s="196">
        <f>VLOOKUP(O153,Emissiefactoren!$A$1:$B$9,2,FALSE)</f>
        <v>0</v>
      </c>
      <c r="Q153" s="151"/>
      <c r="R153" s="152"/>
      <c r="S153" s="152"/>
      <c r="T153" s="199">
        <f t="shared" si="6"/>
        <v>0</v>
      </c>
      <c r="U153" s="207">
        <f t="shared" si="33"/>
        <v>0</v>
      </c>
      <c r="V153" s="205" t="str">
        <f t="shared" si="29"/>
        <v xml:space="preserve"> </v>
      </c>
      <c r="W153" s="206" t="str">
        <f t="shared" si="30"/>
        <v xml:space="preserve">  </v>
      </c>
      <c r="X153" s="132"/>
      <c r="Y153" s="132"/>
      <c r="Z153" s="132"/>
      <c r="AA153" s="132"/>
      <c r="AB153" s="132"/>
      <c r="AC153" s="132"/>
      <c r="AD153" s="132"/>
      <c r="AE153" s="137"/>
      <c r="AF153" s="137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1:53" s="7" customFormat="1" ht="21.95" customHeight="1" thickBot="1" x14ac:dyDescent="0.25">
      <c r="A154" s="2"/>
      <c r="B154" s="23">
        <v>142</v>
      </c>
      <c r="C154" s="264"/>
      <c r="D154" s="265"/>
      <c r="E154" s="23"/>
      <c r="F154" s="212">
        <f t="shared" si="32"/>
        <v>0</v>
      </c>
      <c r="G154" s="148"/>
      <c r="H154" s="311">
        <f t="shared" ref="H154" si="34">L153</f>
        <v>0</v>
      </c>
      <c r="I154" s="312"/>
      <c r="J154" s="313"/>
      <c r="K154" s="314"/>
      <c r="L154" s="309"/>
      <c r="M154" s="310"/>
      <c r="N154" s="195">
        <f t="shared" si="0"/>
        <v>0</v>
      </c>
      <c r="O154" s="162" t="s">
        <v>100</v>
      </c>
      <c r="P154" s="197">
        <f>VLOOKUP(O154,Emissiefactoren!$A$1:$B$9,2,FALSE)</f>
        <v>0</v>
      </c>
      <c r="Q154" s="153"/>
      <c r="R154" s="154"/>
      <c r="S154" s="154"/>
      <c r="T154" s="200">
        <f t="shared" si="6"/>
        <v>0</v>
      </c>
      <c r="U154" s="208">
        <f t="shared" si="33"/>
        <v>0</v>
      </c>
      <c r="V154" s="209" t="str">
        <f t="shared" si="14"/>
        <v xml:space="preserve"> </v>
      </c>
      <c r="W154" s="210" t="str">
        <f t="shared" si="15"/>
        <v xml:space="preserve">  </v>
      </c>
      <c r="X154" s="132" t="b">
        <f t="shared" si="3"/>
        <v>1</v>
      </c>
      <c r="Y154" s="132" t="b">
        <f t="shared" si="4"/>
        <v>1</v>
      </c>
      <c r="Z154" s="132" t="b">
        <f t="shared" si="7"/>
        <v>1</v>
      </c>
      <c r="AA154" s="132" t="b">
        <f t="shared" si="8"/>
        <v>1</v>
      </c>
      <c r="AB154" s="132" t="b">
        <f t="shared" si="9"/>
        <v>1</v>
      </c>
      <c r="AC154" s="132" t="b">
        <f t="shared" si="10"/>
        <v>1</v>
      </c>
      <c r="AD154" s="132" t="b">
        <f>_xlfn.ISFORMULA(W154)</f>
        <v>1</v>
      </c>
      <c r="AE154" s="137"/>
      <c r="AF154" s="137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1:53" ht="20.100000000000001" customHeight="1" x14ac:dyDescent="0.2">
      <c r="A155" s="3" t="s">
        <v>0</v>
      </c>
      <c r="B155" s="3"/>
      <c r="C155" s="253"/>
      <c r="D155" s="253"/>
      <c r="E155" s="253"/>
      <c r="F155" s="3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126"/>
      <c r="U155" s="4"/>
      <c r="V155" s="4" t="s">
        <v>0</v>
      </c>
      <c r="W155" s="3" t="s">
        <v>0</v>
      </c>
      <c r="Z155" s="131" t="s">
        <v>0</v>
      </c>
      <c r="AB155" s="131" t="s">
        <v>0</v>
      </c>
      <c r="AC155" s="131" t="s">
        <v>0</v>
      </c>
      <c r="AD155" s="131" t="s">
        <v>0</v>
      </c>
    </row>
    <row r="156" spans="1:53" ht="20.100000000000001" customHeight="1" thickBot="1" x14ac:dyDescent="0.25">
      <c r="B156" s="3"/>
      <c r="C156" s="254" t="s">
        <v>59</v>
      </c>
      <c r="D156" s="254"/>
      <c r="E156" s="254"/>
      <c r="F156" s="38"/>
      <c r="G156" s="14"/>
      <c r="H156" s="14"/>
      <c r="I156" s="14"/>
      <c r="J156" s="70"/>
      <c r="K156" s="70"/>
      <c r="L156" s="70"/>
      <c r="M156" s="70"/>
      <c r="N156" s="70"/>
      <c r="O156" s="254" t="s">
        <v>51</v>
      </c>
      <c r="P156" s="254"/>
      <c r="Q156" s="254"/>
      <c r="R156" s="4"/>
      <c r="S156" s="4"/>
      <c r="T156" s="4"/>
      <c r="U156" s="12"/>
      <c r="V156" s="4"/>
      <c r="W156" s="3"/>
    </row>
    <row r="157" spans="1:53" ht="20.100000000000001" customHeight="1" x14ac:dyDescent="0.2">
      <c r="B157" s="108" t="s">
        <v>16</v>
      </c>
      <c r="C157" s="252" t="s">
        <v>82</v>
      </c>
      <c r="D157" s="252"/>
      <c r="E157" s="252"/>
      <c r="F157" s="252"/>
      <c r="G157" s="252"/>
      <c r="H157" s="252"/>
      <c r="I157" s="252"/>
      <c r="J157" s="70"/>
      <c r="K157" s="70"/>
      <c r="L157" s="70"/>
      <c r="M157" s="70"/>
      <c r="N157" s="171"/>
      <c r="O157" s="315" t="s">
        <v>50</v>
      </c>
      <c r="P157" s="213" t="s">
        <v>60</v>
      </c>
      <c r="Q157" s="214" t="s">
        <v>36</v>
      </c>
      <c r="R157" s="214" t="s">
        <v>61</v>
      </c>
      <c r="S157" s="215" t="s">
        <v>62</v>
      </c>
      <c r="T157" s="268" t="s">
        <v>49</v>
      </c>
      <c r="U157" s="269"/>
      <c r="V157" s="269"/>
      <c r="W157" s="270"/>
    </row>
    <row r="158" spans="1:53" ht="20.100000000000001" customHeight="1" x14ac:dyDescent="0.2">
      <c r="B158" s="108" t="s">
        <v>16</v>
      </c>
      <c r="C158" s="252" t="s">
        <v>83</v>
      </c>
      <c r="D158" s="252"/>
      <c r="E158" s="252"/>
      <c r="F158" s="252"/>
      <c r="G158" s="252"/>
      <c r="H158" s="252"/>
      <c r="I158" s="191"/>
      <c r="J158" s="70"/>
      <c r="K158" s="70"/>
      <c r="L158" s="70"/>
      <c r="M158" s="70"/>
      <c r="N158" s="171"/>
      <c r="O158" s="316"/>
      <c r="P158" s="216" t="s">
        <v>63</v>
      </c>
      <c r="Q158" s="217" t="s">
        <v>64</v>
      </c>
      <c r="R158" s="217" t="s">
        <v>65</v>
      </c>
      <c r="S158" s="218" t="s">
        <v>66</v>
      </c>
      <c r="T158" s="219" t="s">
        <v>79</v>
      </c>
      <c r="U158" s="220" t="s">
        <v>80</v>
      </c>
      <c r="V158" s="220" t="s">
        <v>67</v>
      </c>
      <c r="W158" s="221" t="s">
        <v>81</v>
      </c>
    </row>
    <row r="159" spans="1:53" ht="20.100000000000001" customHeight="1" x14ac:dyDescent="0.2">
      <c r="B159" s="108" t="s">
        <v>16</v>
      </c>
      <c r="C159" s="252" t="s">
        <v>85</v>
      </c>
      <c r="D159" s="252"/>
      <c r="E159" s="252"/>
      <c r="F159" s="252"/>
      <c r="G159" s="252"/>
      <c r="H159" s="252"/>
      <c r="I159" s="191"/>
      <c r="J159" s="70"/>
      <c r="K159" s="70"/>
      <c r="L159" s="70"/>
      <c r="M159" s="70"/>
      <c r="N159" s="171"/>
      <c r="O159" s="222" t="s">
        <v>41</v>
      </c>
      <c r="P159" s="223">
        <f>SUMIFS(Q13:Q154,$E$13:$E$154,"Leeg")</f>
        <v>0</v>
      </c>
      <c r="Q159" s="224">
        <f>SUMIFS(N13:N154,$E$13:$E$154,"Leeg")</f>
        <v>0</v>
      </c>
      <c r="R159" s="225" t="s">
        <v>87</v>
      </c>
      <c r="S159" s="226" t="s">
        <v>88</v>
      </c>
      <c r="T159" s="227">
        <f>SUMIFS(U13:U154,$E$13:$E$154,"leeg")</f>
        <v>0</v>
      </c>
      <c r="U159" s="228" t="str">
        <f>IFERROR((T159/N159)," ")</f>
        <v xml:space="preserve"> </v>
      </c>
      <c r="V159" s="229" t="s">
        <v>87</v>
      </c>
      <c r="W159" s="230" t="s">
        <v>88</v>
      </c>
    </row>
    <row r="160" spans="1:53" ht="20.100000000000001" customHeight="1" x14ac:dyDescent="0.2">
      <c r="B160" s="108"/>
      <c r="C160" s="252"/>
      <c r="D160" s="252"/>
      <c r="E160" s="252"/>
      <c r="F160" s="252"/>
      <c r="G160" s="252"/>
      <c r="H160" s="252"/>
      <c r="I160" s="191"/>
      <c r="J160" s="70"/>
      <c r="K160" s="70"/>
      <c r="L160" s="70"/>
      <c r="M160" s="70"/>
      <c r="N160" s="171"/>
      <c r="O160" s="222" t="s">
        <v>47</v>
      </c>
      <c r="P160" s="223">
        <f>SUMIFS(R13:R154,$E$13:$E$154,"Geladen")</f>
        <v>0</v>
      </c>
      <c r="Q160" s="224">
        <f>SUMIFS(N13:N154,$E$13:$E$154,"Geladen")</f>
        <v>0</v>
      </c>
      <c r="R160" s="231">
        <f>SUMIFS(S13:S154,E13:E154,"Geladen")</f>
        <v>0</v>
      </c>
      <c r="S160" s="232">
        <f>SUMIFS(T13:T154,E13:E154,"Geladen")</f>
        <v>0</v>
      </c>
      <c r="T160" s="233">
        <f>SUMIFS(U13:U154,$E$13:$E$154,"geladen")</f>
        <v>0</v>
      </c>
      <c r="U160" s="228" t="str">
        <f>IFERROR((T160/N160)," ")</f>
        <v xml:space="preserve"> </v>
      </c>
      <c r="V160" s="228" t="str">
        <f>IFERROR((T160/R160)," ")</f>
        <v xml:space="preserve"> </v>
      </c>
      <c r="W160" s="234" t="str">
        <f>IFERROR((T160/S160)*1000," ")</f>
        <v xml:space="preserve"> </v>
      </c>
    </row>
    <row r="161" spans="1:33" ht="20.100000000000001" customHeight="1" thickBot="1" x14ac:dyDescent="0.25">
      <c r="B161" s="108" t="s">
        <v>16</v>
      </c>
      <c r="C161" s="252" t="s">
        <v>89</v>
      </c>
      <c r="D161" s="252"/>
      <c r="E161" s="252"/>
      <c r="F161" s="252"/>
      <c r="G161" s="252"/>
      <c r="H161" s="252"/>
      <c r="I161" s="89"/>
      <c r="J161" s="70"/>
      <c r="K161" s="70"/>
      <c r="L161" s="70"/>
      <c r="M161" s="70"/>
      <c r="N161" s="171"/>
      <c r="O161" s="235" t="s">
        <v>104</v>
      </c>
      <c r="P161" s="236"/>
      <c r="Q161" s="237">
        <f>SUM(Q159:Q160)</f>
        <v>0</v>
      </c>
      <c r="R161" s="238">
        <f>SUM(R159,R160)</f>
        <v>0</v>
      </c>
      <c r="S161" s="239">
        <f>SUM(S159,S160)</f>
        <v>0</v>
      </c>
      <c r="T161" s="240">
        <f>SUM(T159:T160)</f>
        <v>0</v>
      </c>
      <c r="U161" s="241" t="str">
        <f>IFERROR((T161/N161)," ")</f>
        <v xml:space="preserve"> </v>
      </c>
      <c r="V161" s="241" t="str">
        <f>IFERROR((T161/R161)," ")</f>
        <v xml:space="preserve"> </v>
      </c>
      <c r="W161" s="242" t="s">
        <v>87</v>
      </c>
    </row>
    <row r="162" spans="1:33" ht="20.100000000000001" customHeight="1" x14ac:dyDescent="0.2">
      <c r="B162" s="3"/>
      <c r="C162" s="86"/>
      <c r="D162" s="86"/>
      <c r="E162" s="86"/>
      <c r="F162" s="86"/>
      <c r="G162" s="86"/>
      <c r="H162" s="86"/>
      <c r="I162" s="86"/>
      <c r="J162" s="70"/>
      <c r="K162" s="70"/>
      <c r="L162" s="70"/>
      <c r="M162" s="70"/>
      <c r="N162" s="70"/>
      <c r="O162" s="40"/>
      <c r="P162" s="41"/>
      <c r="Q162" s="41"/>
      <c r="R162" s="41"/>
      <c r="S162" s="44"/>
      <c r="T162" s="40"/>
      <c r="U162" s="39"/>
      <c r="V162" s="142"/>
      <c r="W162" s="44"/>
      <c r="X162" s="144"/>
      <c r="Y162" s="144"/>
      <c r="Z162" s="144"/>
      <c r="AA162" s="144"/>
      <c r="AB162" s="144"/>
      <c r="AC162" s="144"/>
      <c r="AD162" s="144"/>
      <c r="AE162" s="145"/>
      <c r="AF162" s="145"/>
      <c r="AG162" s="3"/>
    </row>
    <row r="163" spans="1:33" ht="18" customHeight="1" x14ac:dyDescent="0.2">
      <c r="A163" s="71"/>
      <c r="B163" s="71"/>
      <c r="C163" s="76" t="s">
        <v>10</v>
      </c>
      <c r="D163" s="76"/>
      <c r="E163" s="76"/>
      <c r="F163" s="76"/>
      <c r="G163" s="76"/>
      <c r="H163" s="142"/>
      <c r="I163" s="142"/>
      <c r="J163" s="142"/>
      <c r="K163" s="70"/>
      <c r="L163" s="70"/>
      <c r="M163" s="70"/>
      <c r="N163" s="70"/>
      <c r="O163" s="166"/>
      <c r="P163" s="76"/>
      <c r="Q163" s="76"/>
      <c r="R163" s="76"/>
      <c r="S163" s="142"/>
      <c r="T163" s="143"/>
      <c r="U163" s="4"/>
      <c r="V163" s="4"/>
      <c r="W163" s="4"/>
      <c r="X163" s="144"/>
      <c r="Y163" s="144"/>
      <c r="Z163" s="144"/>
      <c r="AA163" s="144"/>
      <c r="AB163" s="144"/>
      <c r="AC163" s="144"/>
      <c r="AD163" s="144"/>
      <c r="AE163" s="145"/>
      <c r="AF163" s="145"/>
      <c r="AG163" s="3"/>
    </row>
    <row r="164" spans="1:33" x14ac:dyDescent="0.2">
      <c r="A164" s="71"/>
      <c r="B164" s="71"/>
      <c r="C164" s="75" t="s">
        <v>11</v>
      </c>
      <c r="D164" s="75"/>
      <c r="E164" s="75"/>
      <c r="F164" s="75"/>
      <c r="G164" s="75"/>
      <c r="H164" s="142"/>
      <c r="I164" s="142"/>
      <c r="J164" s="142"/>
      <c r="K164" s="142"/>
      <c r="L164" s="75"/>
      <c r="M164" s="75"/>
      <c r="N164" s="75"/>
      <c r="O164" s="166"/>
      <c r="P164" s="75"/>
      <c r="Q164" s="75"/>
      <c r="R164" s="75"/>
      <c r="S164" s="3"/>
      <c r="T164" s="3"/>
      <c r="U164" s="142"/>
      <c r="V164" s="142"/>
      <c r="W164" s="71"/>
      <c r="X164" s="144"/>
      <c r="Y164" s="144"/>
      <c r="Z164" s="144"/>
      <c r="AA164" s="144"/>
      <c r="AB164" s="144"/>
      <c r="AC164" s="144"/>
      <c r="AD164" s="144"/>
      <c r="AE164" s="145"/>
      <c r="AF164" s="145"/>
      <c r="AG164" s="3"/>
    </row>
    <row r="165" spans="1:33" x14ac:dyDescent="0.2">
      <c r="A165" s="71"/>
      <c r="B165" s="71"/>
      <c r="C165" s="4"/>
      <c r="D165" s="4"/>
      <c r="E165" s="4"/>
      <c r="F165" s="4"/>
      <c r="G165" s="4"/>
      <c r="H165" s="142"/>
      <c r="I165" s="142"/>
      <c r="J165" s="142"/>
      <c r="K165" s="142"/>
      <c r="L165" s="4"/>
      <c r="M165" s="4"/>
      <c r="N165" s="4"/>
      <c r="O165" s="4"/>
      <c r="P165" s="4"/>
      <c r="Q165" s="4"/>
      <c r="R165" s="4"/>
      <c r="S165" s="3"/>
      <c r="T165" s="3"/>
      <c r="U165" s="142"/>
      <c r="V165" s="142"/>
      <c r="W165" s="71"/>
      <c r="X165" s="144"/>
      <c r="Y165" s="144"/>
      <c r="Z165" s="144"/>
      <c r="AA165" s="144"/>
      <c r="AB165" s="144"/>
      <c r="AC165" s="144"/>
      <c r="AD165" s="144"/>
      <c r="AE165" s="145"/>
      <c r="AF165" s="145"/>
      <c r="AG165" s="3"/>
    </row>
    <row r="166" spans="1:33" ht="12.75" customHeight="1" x14ac:dyDescent="0.2"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4"/>
      <c r="R166" s="4"/>
      <c r="S166" s="4"/>
      <c r="T166" s="4"/>
      <c r="U166" s="4"/>
      <c r="V166" s="4"/>
      <c r="W166" s="3"/>
      <c r="X166" s="144"/>
      <c r="Y166" s="144"/>
      <c r="Z166" s="144"/>
      <c r="AA166" s="144"/>
      <c r="AB166" s="144"/>
      <c r="AC166" s="144"/>
      <c r="AD166" s="144"/>
      <c r="AE166" s="145"/>
      <c r="AF166" s="145"/>
      <c r="AG166" s="3"/>
    </row>
    <row r="167" spans="1:33" ht="12.75" customHeight="1" x14ac:dyDescent="0.2"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4"/>
      <c r="R167" s="4"/>
      <c r="S167" s="4"/>
      <c r="T167" s="4"/>
      <c r="U167" s="4"/>
      <c r="V167" s="4"/>
      <c r="W167" s="3"/>
      <c r="X167" s="144"/>
      <c r="Y167" s="144"/>
      <c r="Z167" s="144"/>
      <c r="AA167" s="144"/>
      <c r="AB167" s="144"/>
      <c r="AC167" s="144"/>
      <c r="AD167" s="144"/>
      <c r="AE167" s="145"/>
      <c r="AF167" s="145"/>
      <c r="AG167" s="3"/>
    </row>
    <row r="168" spans="1:33" ht="12.75" customHeight="1" x14ac:dyDescent="0.2"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 t="s">
        <v>0</v>
      </c>
      <c r="Q168" s="4"/>
      <c r="R168" s="4"/>
      <c r="S168" s="4"/>
      <c r="T168" s="4"/>
      <c r="U168" s="4"/>
      <c r="V168" s="4"/>
      <c r="W168" s="3"/>
      <c r="X168" s="144"/>
      <c r="Y168" s="144"/>
      <c r="Z168" s="144"/>
      <c r="AA168" s="144"/>
      <c r="AB168" s="144"/>
      <c r="AC168" s="144"/>
      <c r="AD168" s="144"/>
      <c r="AE168" s="145"/>
      <c r="AF168" s="145"/>
      <c r="AG168" s="3"/>
    </row>
    <row r="169" spans="1:33" ht="14.25" x14ac:dyDescent="0.2"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4"/>
      <c r="R169" s="4"/>
      <c r="S169" s="4"/>
      <c r="T169" s="4"/>
      <c r="U169" s="4"/>
      <c r="V169" s="4"/>
      <c r="W169" s="3"/>
      <c r="X169" s="144"/>
      <c r="Y169" s="144"/>
      <c r="Z169" s="144"/>
      <c r="AA169" s="144"/>
      <c r="AB169" s="144"/>
      <c r="AC169" s="144"/>
      <c r="AD169" s="144"/>
      <c r="AE169" s="145"/>
      <c r="AF169" s="145"/>
      <c r="AG169" s="3"/>
    </row>
    <row r="170" spans="1:33" ht="14.25" x14ac:dyDescent="0.2">
      <c r="B170" s="70"/>
      <c r="C170" s="70" t="s">
        <v>0</v>
      </c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4"/>
      <c r="R170" s="4"/>
      <c r="S170" s="4"/>
      <c r="T170" s="4"/>
      <c r="U170" s="4"/>
      <c r="V170" s="4"/>
      <c r="W170" s="3"/>
      <c r="X170" s="144"/>
      <c r="Y170" s="144"/>
      <c r="Z170" s="144"/>
      <c r="AA170" s="144"/>
      <c r="AB170" s="144"/>
      <c r="AC170" s="144"/>
      <c r="AD170" s="144"/>
      <c r="AE170" s="145"/>
      <c r="AF170" s="145"/>
      <c r="AG170" s="3"/>
    </row>
    <row r="171" spans="1:33" ht="14.25" x14ac:dyDescent="0.2"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4"/>
      <c r="R171" s="4"/>
      <c r="S171" s="4"/>
      <c r="T171" s="4"/>
      <c r="U171" s="4"/>
      <c r="V171" s="4"/>
      <c r="W171" s="3"/>
      <c r="X171" s="144"/>
      <c r="Y171" s="144"/>
      <c r="Z171" s="144"/>
      <c r="AA171" s="144"/>
      <c r="AB171" s="144"/>
      <c r="AC171" s="144"/>
      <c r="AD171" s="144"/>
      <c r="AE171" s="145"/>
      <c r="AF171" s="145"/>
      <c r="AG171" s="3"/>
    </row>
    <row r="172" spans="1:33" ht="14.25" x14ac:dyDescent="0.2"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4"/>
      <c r="R172" s="4"/>
      <c r="S172" s="4"/>
      <c r="T172" s="4"/>
      <c r="U172" s="4"/>
      <c r="V172" s="4"/>
      <c r="W172" s="3"/>
      <c r="X172" s="144"/>
      <c r="Y172" s="144"/>
      <c r="Z172" s="144"/>
      <c r="AA172" s="144"/>
      <c r="AB172" s="144"/>
      <c r="AC172" s="144"/>
      <c r="AD172" s="144"/>
      <c r="AE172" s="145"/>
      <c r="AF172" s="145"/>
      <c r="AG172" s="3"/>
    </row>
    <row r="173" spans="1:33" ht="14.25" x14ac:dyDescent="0.2"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4"/>
      <c r="R173" s="4"/>
      <c r="S173" s="4"/>
      <c r="T173" s="4"/>
      <c r="U173" s="4"/>
      <c r="V173" s="4"/>
      <c r="W173" s="3"/>
      <c r="X173" s="144"/>
      <c r="Y173" s="144"/>
      <c r="Z173" s="144"/>
      <c r="AA173" s="144"/>
      <c r="AB173" s="144"/>
      <c r="AC173" s="144"/>
      <c r="AD173" s="144"/>
      <c r="AE173" s="145"/>
      <c r="AF173" s="145"/>
      <c r="AG173" s="3"/>
    </row>
    <row r="174" spans="1:33" ht="14.25" x14ac:dyDescent="0.2"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4"/>
      <c r="R174" s="4"/>
      <c r="S174" s="4"/>
      <c r="T174" s="4"/>
      <c r="U174" s="4"/>
      <c r="V174" s="4"/>
      <c r="W174" s="3"/>
      <c r="X174" s="144"/>
      <c r="Y174" s="144"/>
      <c r="Z174" s="144"/>
      <c r="AA174" s="144"/>
      <c r="AB174" s="144"/>
      <c r="AC174" s="144"/>
      <c r="AD174" s="144"/>
      <c r="AE174" s="145"/>
      <c r="AF174" s="145"/>
      <c r="AG174" s="3"/>
    </row>
    <row r="175" spans="1:33" ht="14.25" x14ac:dyDescent="0.2"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4"/>
      <c r="R175" s="4"/>
      <c r="S175" s="4"/>
      <c r="T175" s="4"/>
      <c r="U175" s="4"/>
      <c r="V175" s="4"/>
      <c r="W175" s="3"/>
      <c r="X175" s="144"/>
      <c r="Y175" s="144"/>
      <c r="Z175" s="144"/>
      <c r="AA175" s="144"/>
      <c r="AB175" s="144"/>
      <c r="AC175" s="144"/>
      <c r="AD175" s="144"/>
      <c r="AE175" s="145"/>
      <c r="AF175" s="145"/>
      <c r="AG175" s="3"/>
    </row>
    <row r="176" spans="1:33" ht="14.25" x14ac:dyDescent="0.2"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4"/>
      <c r="R176" s="4"/>
      <c r="S176" s="4"/>
      <c r="T176" s="4"/>
      <c r="U176" s="4"/>
      <c r="V176" s="4"/>
      <c r="W176" s="3"/>
      <c r="X176" s="144"/>
      <c r="Y176" s="144"/>
      <c r="Z176" s="144"/>
      <c r="AA176" s="144"/>
      <c r="AB176" s="144"/>
      <c r="AC176" s="144"/>
      <c r="AD176" s="144"/>
      <c r="AE176" s="145"/>
      <c r="AF176" s="145"/>
      <c r="AG176" s="3"/>
    </row>
    <row r="177" spans="2:33" x14ac:dyDescent="0.2"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3"/>
      <c r="X177" s="144"/>
      <c r="Y177" s="144"/>
      <c r="Z177" s="144"/>
      <c r="AA177" s="144"/>
      <c r="AB177" s="144"/>
      <c r="AC177" s="144"/>
      <c r="AD177" s="144"/>
      <c r="AE177" s="145"/>
      <c r="AF177" s="145"/>
      <c r="AG177" s="3"/>
    </row>
    <row r="178" spans="2:33" x14ac:dyDescent="0.2"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3"/>
      <c r="X178" s="144"/>
      <c r="Y178" s="144"/>
      <c r="Z178" s="144"/>
      <c r="AA178" s="144"/>
      <c r="AB178" s="144"/>
      <c r="AC178" s="144"/>
      <c r="AD178" s="144"/>
      <c r="AE178" s="145"/>
      <c r="AF178" s="145"/>
      <c r="AG178" s="3"/>
    </row>
  </sheetData>
  <sheetProtection algorithmName="SHA-512" hashValue="jxnfD++g5nKMGOiyp9NaJ3JKNtw/exxjAnICHNDn0mA6Pvcbn9HP26kTj81ecZSpIIQCYlHJ4U8xZN2MFCVD4g==" saltValue="QxhQqOuOul3CbfPNqdiymw==" spinCount="100000" sheet="1" objects="1" scenarios="1"/>
  <protectedRanges>
    <protectedRange sqref="J13:M154" name="Brandstof_verbruik"/>
    <protectedRange sqref="O13:O154" name="Brandstof_type"/>
    <protectedRange sqref="Q13:S154" name="Transportprestatie"/>
    <protectedRange sqref="G13:G154 C13:E154" name="DatumReis"/>
    <protectedRange sqref="E4:G5" name="Schip_periode"/>
    <protectedRange sqref="J4" name="ENI"/>
    <protectedRange sqref="F13" name="Vetrrek"/>
  </protectedRanges>
  <mergeCells count="609">
    <mergeCell ref="C161:H161"/>
    <mergeCell ref="J143:K143"/>
    <mergeCell ref="J144:K144"/>
    <mergeCell ref="J145:K145"/>
    <mergeCell ref="O157:O158"/>
    <mergeCell ref="J146:K146"/>
    <mergeCell ref="J147:K147"/>
    <mergeCell ref="J148:K148"/>
    <mergeCell ref="J149:K149"/>
    <mergeCell ref="J150:K150"/>
    <mergeCell ref="J151:K151"/>
    <mergeCell ref="J152:K152"/>
    <mergeCell ref="J153:K153"/>
    <mergeCell ref="L149:M149"/>
    <mergeCell ref="L150:M150"/>
    <mergeCell ref="L151:M151"/>
    <mergeCell ref="L152:M152"/>
    <mergeCell ref="L153:M153"/>
    <mergeCell ref="O156:Q156"/>
    <mergeCell ref="C146:D146"/>
    <mergeCell ref="C147:D147"/>
    <mergeCell ref="C148:D148"/>
    <mergeCell ref="C149:D149"/>
    <mergeCell ref="C150:D150"/>
    <mergeCell ref="J134:K134"/>
    <mergeCell ref="J135:K135"/>
    <mergeCell ref="J136:K136"/>
    <mergeCell ref="J137:K137"/>
    <mergeCell ref="J138:K138"/>
    <mergeCell ref="J139:K139"/>
    <mergeCell ref="J140:K140"/>
    <mergeCell ref="J141:K141"/>
    <mergeCell ref="J142:K142"/>
    <mergeCell ref="J125:K125"/>
    <mergeCell ref="J126:K126"/>
    <mergeCell ref="J127:K127"/>
    <mergeCell ref="J128:K128"/>
    <mergeCell ref="J129:K129"/>
    <mergeCell ref="J130:K130"/>
    <mergeCell ref="J131:K131"/>
    <mergeCell ref="J132:K132"/>
    <mergeCell ref="J133:K133"/>
    <mergeCell ref="J116:K116"/>
    <mergeCell ref="J117:K117"/>
    <mergeCell ref="J118:K118"/>
    <mergeCell ref="J119:K119"/>
    <mergeCell ref="J120:K120"/>
    <mergeCell ref="J121:K121"/>
    <mergeCell ref="J122:K122"/>
    <mergeCell ref="J123:K123"/>
    <mergeCell ref="J124:K124"/>
    <mergeCell ref="J107:K107"/>
    <mergeCell ref="J108:K108"/>
    <mergeCell ref="J109:K109"/>
    <mergeCell ref="J110:K110"/>
    <mergeCell ref="J111:K111"/>
    <mergeCell ref="J112:K112"/>
    <mergeCell ref="J113:K113"/>
    <mergeCell ref="J114:K114"/>
    <mergeCell ref="J115:K115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19:K19"/>
    <mergeCell ref="J17:K17"/>
    <mergeCell ref="J18:K18"/>
    <mergeCell ref="L154:M154"/>
    <mergeCell ref="H154:I154"/>
    <mergeCell ref="J154:K154"/>
    <mergeCell ref="H19:I19"/>
    <mergeCell ref="H17:I17"/>
    <mergeCell ref="H18:I18"/>
    <mergeCell ref="H23:I23"/>
    <mergeCell ref="J24:K24"/>
    <mergeCell ref="H24:I24"/>
    <mergeCell ref="H25:I25"/>
    <mergeCell ref="H26:I26"/>
    <mergeCell ref="J33:K33"/>
    <mergeCell ref="L35:M35"/>
    <mergeCell ref="L36:M36"/>
    <mergeCell ref="L34:M34"/>
    <mergeCell ref="J25:K25"/>
    <mergeCell ref="J26:K26"/>
    <mergeCell ref="H32:I32"/>
    <mergeCell ref="H58:I58"/>
    <mergeCell ref="H59:I59"/>
    <mergeCell ref="H60:I60"/>
    <mergeCell ref="L24:M24"/>
    <mergeCell ref="L21:M21"/>
    <mergeCell ref="L22:M22"/>
    <mergeCell ref="L20:M20"/>
    <mergeCell ref="H20:I20"/>
    <mergeCell ref="L23:M23"/>
    <mergeCell ref="J21:K21"/>
    <mergeCell ref="H21:I21"/>
    <mergeCell ref="H22:I22"/>
    <mergeCell ref="J20:K20"/>
    <mergeCell ref="J22:K22"/>
    <mergeCell ref="J23:K23"/>
    <mergeCell ref="U7:W7"/>
    <mergeCell ref="Q7:T7"/>
    <mergeCell ref="H7:N7"/>
    <mergeCell ref="J13:K13"/>
    <mergeCell ref="J14:K14"/>
    <mergeCell ref="J15:K15"/>
    <mergeCell ref="J16:K16"/>
    <mergeCell ref="L14:M14"/>
    <mergeCell ref="L15:M15"/>
    <mergeCell ref="L16:M16"/>
    <mergeCell ref="L10:M10"/>
    <mergeCell ref="L11:M11"/>
    <mergeCell ref="L13:M13"/>
    <mergeCell ref="L9:M9"/>
    <mergeCell ref="H8:I8"/>
    <mergeCell ref="H10:I10"/>
    <mergeCell ref="H11:I11"/>
    <mergeCell ref="H13:I13"/>
    <mergeCell ref="H14:I14"/>
    <mergeCell ref="H15:I15"/>
    <mergeCell ref="H16:I16"/>
    <mergeCell ref="O7:P7"/>
    <mergeCell ref="B2:N2"/>
    <mergeCell ref="E4:G4"/>
    <mergeCell ref="C13:D13"/>
    <mergeCell ref="C14:D14"/>
    <mergeCell ref="C15:D15"/>
    <mergeCell ref="C16:D16"/>
    <mergeCell ref="C17:D17"/>
    <mergeCell ref="C18:D18"/>
    <mergeCell ref="C19:D19"/>
    <mergeCell ref="L19:M19"/>
    <mergeCell ref="C11:D11"/>
    <mergeCell ref="B3:H3"/>
    <mergeCell ref="E7:G7"/>
    <mergeCell ref="B4:C4"/>
    <mergeCell ref="B5:C5"/>
    <mergeCell ref="E5:G5"/>
    <mergeCell ref="C10:D10"/>
    <mergeCell ref="J8:K8"/>
    <mergeCell ref="J10:K10"/>
    <mergeCell ref="J11:K11"/>
    <mergeCell ref="J4:N4"/>
    <mergeCell ref="L8:M8"/>
    <mergeCell ref="L17:M17"/>
    <mergeCell ref="L18:M18"/>
    <mergeCell ref="T157:W157"/>
    <mergeCell ref="U12:W12"/>
    <mergeCell ref="H12:I12"/>
    <mergeCell ref="J12:K12"/>
    <mergeCell ref="L12:M12"/>
    <mergeCell ref="J34:K34"/>
    <mergeCell ref="J35:K35"/>
    <mergeCell ref="J36:K36"/>
    <mergeCell ref="J29:K29"/>
    <mergeCell ref="J30:K30"/>
    <mergeCell ref="J31:K31"/>
    <mergeCell ref="J32:K32"/>
    <mergeCell ref="L32:M32"/>
    <mergeCell ref="L33:M33"/>
    <mergeCell ref="L37:M37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E8:E11"/>
    <mergeCell ref="F8:F11"/>
    <mergeCell ref="G8:G11"/>
    <mergeCell ref="C157:I157"/>
    <mergeCell ref="C23:D23"/>
    <mergeCell ref="C35:D35"/>
    <mergeCell ref="C36:D36"/>
    <mergeCell ref="H34:I34"/>
    <mergeCell ref="H35:I35"/>
    <mergeCell ref="H36:I36"/>
    <mergeCell ref="H29:I29"/>
    <mergeCell ref="H30:I30"/>
    <mergeCell ref="C32:D32"/>
    <mergeCell ref="C33:D33"/>
    <mergeCell ref="C24:D24"/>
    <mergeCell ref="C25:D25"/>
    <mergeCell ref="C26:D26"/>
    <mergeCell ref="C154:D154"/>
    <mergeCell ref="C22:D22"/>
    <mergeCell ref="C27:D27"/>
    <mergeCell ref="C28:D28"/>
    <mergeCell ref="C37:D37"/>
    <mergeCell ref="H37:I37"/>
    <mergeCell ref="C12:D12"/>
    <mergeCell ref="J37:K37"/>
    <mergeCell ref="C158:H158"/>
    <mergeCell ref="C155:E155"/>
    <mergeCell ref="C156:E156"/>
    <mergeCell ref="C159:H160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C38:D38"/>
    <mergeCell ref="C39:D39"/>
    <mergeCell ref="C40:D40"/>
    <mergeCell ref="C41:D41"/>
    <mergeCell ref="L30:M30"/>
    <mergeCell ref="L31:M31"/>
    <mergeCell ref="L25:M25"/>
    <mergeCell ref="L26:M26"/>
    <mergeCell ref="L27:M27"/>
    <mergeCell ref="L28:M28"/>
    <mergeCell ref="C29:D29"/>
    <mergeCell ref="C30:D30"/>
    <mergeCell ref="C31:D31"/>
    <mergeCell ref="H31:I31"/>
    <mergeCell ref="H27:I27"/>
    <mergeCell ref="H28:I28"/>
    <mergeCell ref="J28:K28"/>
    <mergeCell ref="J27:K27"/>
    <mergeCell ref="L29:M29"/>
    <mergeCell ref="C34:D34"/>
    <mergeCell ref="H33:I33"/>
    <mergeCell ref="C20:D20"/>
    <mergeCell ref="C21:D2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51:D151"/>
    <mergeCell ref="C152:D152"/>
    <mergeCell ref="C153:D153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53:I153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  <mergeCell ref="L73:M73"/>
    <mergeCell ref="L74:M74"/>
    <mergeCell ref="L75:M75"/>
    <mergeCell ref="L76:M76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L92:M92"/>
    <mergeCell ref="L93:M93"/>
    <mergeCell ref="L94:M94"/>
    <mergeCell ref="L95:M95"/>
    <mergeCell ref="L96:M96"/>
    <mergeCell ref="L97:M97"/>
    <mergeCell ref="L98:M9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L108:M108"/>
    <mergeCell ref="L109:M109"/>
    <mergeCell ref="L110:M110"/>
    <mergeCell ref="L111:M111"/>
    <mergeCell ref="L112:M112"/>
    <mergeCell ref="L113:M113"/>
    <mergeCell ref="L114:M114"/>
    <mergeCell ref="L115:M115"/>
    <mergeCell ref="L116:M116"/>
    <mergeCell ref="L117:M117"/>
    <mergeCell ref="L118:M118"/>
    <mergeCell ref="L119:M119"/>
    <mergeCell ref="L120:M120"/>
    <mergeCell ref="L121:M121"/>
    <mergeCell ref="L122:M122"/>
    <mergeCell ref="L123:M123"/>
    <mergeCell ref="L124:M124"/>
    <mergeCell ref="L125:M125"/>
    <mergeCell ref="L126:M126"/>
    <mergeCell ref="L127:M127"/>
    <mergeCell ref="L128:M128"/>
    <mergeCell ref="L129:M129"/>
    <mergeCell ref="L130:M130"/>
    <mergeCell ref="L131:M131"/>
    <mergeCell ref="L132:M132"/>
    <mergeCell ref="L133:M133"/>
    <mergeCell ref="L134:M134"/>
    <mergeCell ref="L135:M135"/>
    <mergeCell ref="L136:M136"/>
    <mergeCell ref="L146:M146"/>
    <mergeCell ref="L147:M147"/>
    <mergeCell ref="L148:M148"/>
    <mergeCell ref="L137:M137"/>
    <mergeCell ref="L138:M138"/>
    <mergeCell ref="L139:M139"/>
    <mergeCell ref="L140:M140"/>
    <mergeCell ref="L141:M141"/>
    <mergeCell ref="L142:M142"/>
    <mergeCell ref="L143:M143"/>
    <mergeCell ref="L144:M144"/>
    <mergeCell ref="L145:M145"/>
  </mergeCells>
  <phoneticPr fontId="43" type="noConversion"/>
  <conditionalFormatting sqref="E13:F154 G14:G153">
    <cfRule type="cellIs" dxfId="53" priority="30" operator="equal">
      <formula>0</formula>
    </cfRule>
  </conditionalFormatting>
  <conditionalFormatting sqref="F1:F8 F169 F175:F1048576">
    <cfRule type="cellIs" dxfId="52" priority="31" operator="equal">
      <formula>0</formula>
    </cfRule>
  </conditionalFormatting>
  <conditionalFormatting sqref="F12">
    <cfRule type="cellIs" dxfId="51" priority="10" operator="equal">
      <formula>0</formula>
    </cfRule>
  </conditionalFormatting>
  <conditionalFormatting sqref="H12">
    <cfRule type="cellIs" dxfId="50" priority="11" operator="equal">
      <formula>0</formula>
    </cfRule>
  </conditionalFormatting>
  <conditionalFormatting sqref="N13:P154">
    <cfRule type="cellIs" dxfId="49" priority="69" operator="equal">
      <formula>0</formula>
    </cfRule>
    <cfRule type="cellIs" dxfId="48" priority="70" operator="equal">
      <formula>0</formula>
    </cfRule>
  </conditionalFormatting>
  <conditionalFormatting sqref="N14:P154 P13:P153">
    <cfRule type="cellIs" dxfId="47" priority="7" operator="equal">
      <formula>FALSE</formula>
    </cfRule>
  </conditionalFormatting>
  <conditionalFormatting sqref="O7:O157 O1:O4 O159:O1048576">
    <cfRule type="cellIs" dxfId="46" priority="4" operator="equal">
      <formula>"kies de brandstof"</formula>
    </cfRule>
  </conditionalFormatting>
  <conditionalFormatting sqref="O13">
    <cfRule type="cellIs" dxfId="45" priority="1" operator="equal">
      <formula>FALSE</formula>
    </cfRule>
  </conditionalFormatting>
  <conditionalFormatting sqref="O13:O154">
    <cfRule type="cellIs" dxfId="44" priority="6" operator="equal">
      <formula>FALSE</formula>
    </cfRule>
  </conditionalFormatting>
  <conditionalFormatting sqref="O154">
    <cfRule type="cellIs" dxfId="43" priority="3" operator="equal">
      <formula>#N/A</formula>
    </cfRule>
  </conditionalFormatting>
  <conditionalFormatting sqref="O159:Q162">
    <cfRule type="cellIs" dxfId="42" priority="33" operator="equal">
      <formula>0</formula>
    </cfRule>
    <cfRule type="cellIs" dxfId="41" priority="34" operator="equal">
      <formula>0</formula>
    </cfRule>
  </conditionalFormatting>
  <conditionalFormatting sqref="P14:P154">
    <cfRule type="cellIs" dxfId="40" priority="5" operator="equal">
      <formula>#N/A</formula>
    </cfRule>
  </conditionalFormatting>
  <conditionalFormatting sqref="Q13:Q154">
    <cfRule type="cellIs" dxfId="39" priority="21" operator="equal">
      <formula>0</formula>
    </cfRule>
    <cfRule type="expression" dxfId="38" priority="22" stopIfTrue="1">
      <formula>$E13="Geladen"</formula>
    </cfRule>
    <cfRule type="cellIs" dxfId="37" priority="23" operator="equal">
      <formula>FALSE</formula>
    </cfRule>
    <cfRule type="cellIs" dxfId="36" priority="24" stopIfTrue="1" operator="equal">
      <formula>0</formula>
    </cfRule>
  </conditionalFormatting>
  <conditionalFormatting sqref="Q154">
    <cfRule type="cellIs" dxfId="35" priority="20" operator="equal">
      <formula>FALSE</formula>
    </cfRule>
  </conditionalFormatting>
  <conditionalFormatting sqref="R13:T154">
    <cfRule type="expression" dxfId="34" priority="12">
      <formula>$E13="Leeg"</formula>
    </cfRule>
    <cfRule type="cellIs" dxfId="33" priority="14" operator="equal">
      <formula>FALSE</formula>
    </cfRule>
    <cfRule type="cellIs" dxfId="32" priority="19" stopIfTrue="1" operator="equal">
      <formula>0</formula>
    </cfRule>
  </conditionalFormatting>
  <conditionalFormatting sqref="U13:U154">
    <cfRule type="cellIs" dxfId="31" priority="58" operator="equal">
      <formula>0</formula>
    </cfRule>
  </conditionalFormatting>
  <conditionalFormatting sqref="V13:W154">
    <cfRule type="expression" dxfId="30" priority="53">
      <formula>$E13="Leeg"</formula>
    </cfRule>
  </conditionalFormatting>
  <conditionalFormatting sqref="X1:AF1048576">
    <cfRule type="cellIs" dxfId="29" priority="9" operator="equal">
      <formula>FALSE</formula>
    </cfRule>
  </conditionalFormatting>
  <dataValidations count="6">
    <dataValidation type="list" allowBlank="1" showInputMessage="1" showErrorMessage="1" sqref="J5" xr:uid="{ADDF3301-1669-48AA-8FD6-EFA7872FADA5}">
      <formula1>"Diesel (fossiele),GTL"</formula1>
    </dataValidation>
    <dataValidation type="custom" allowBlank="1" showInputMessage="1" showErrorMessage="1" errorTitle="Let op" error="Bij &quot;Type&quot; is Empty ingevuld. Daarom hoeft deze niet ingevuld te worden. " sqref="V13:W154" xr:uid="{49C5FA64-F331-4C92-A58B-45E88B717566}">
      <formula1>$E13="Leeg"</formula1>
    </dataValidation>
    <dataValidation type="list" allowBlank="1" showInputMessage="1" showErrorMessage="1" sqref="E13:E154" xr:uid="{02EA7791-D333-49F5-AD3C-F754CACE42F9}">
      <formula1>"Leeg,Geladen"</formula1>
    </dataValidation>
    <dataValidation type="custom" allowBlank="1" showInputMessage="1" showErrorMessage="1" errorTitle="Let op" error="Bij 'Type' is 'Geladen' ingevuld. Daarom hoeft deze kolom niet ingevuld te worden. " sqref="Q13:Q154" xr:uid="{22C69023-8854-4B99-9757-F4290241F6EA}">
      <formula1>$E13="Leeg"</formula1>
    </dataValidation>
    <dataValidation type="custom" allowBlank="1" showInputMessage="1" showErrorMessage="1" errorTitle="Let op" error="Bij 'Type' is 'Leeg' ingevuld. Daarom hoeft deze kolom niet ingevuld te worden. " sqref="R13:T154" xr:uid="{76B415C9-A2A8-2A43-B849-DDC16743EADD}">
      <formula1>$E13="Geladen"</formula1>
    </dataValidation>
    <dataValidation type="date" allowBlank="1" showInputMessage="1" showErrorMessage="1" sqref="C13:D154" xr:uid="{5A615E56-976D-4490-8C8F-E78F006DCAFA}">
      <formula1>36526</formula1>
      <formula2>54789</formula2>
    </dataValidation>
  </dataValidations>
  <hyperlinks>
    <hyperlink ref="C164" r:id="rId1" display="https://www.co2emissiefactoren.nl/instrumenten/" xr:uid="{D8388A76-EE19-4EB7-A407-4AB34D354FDF}"/>
    <hyperlink ref="C163" r:id="rId2" display="https://www.co2emissiefactoren.nl/lijst-emissiefactoren/" xr:uid="{76243971-F91A-44E3-9071-7C7822BAE6D7}"/>
  </hyperlinks>
  <pageMargins left="0.23622047244094491" right="0.23622047244094491" top="0.39370078740157483" bottom="0.74803149606299213" header="0.31496062992125984" footer="0.31496062992125984"/>
  <pageSetup paperSize="8" scale="46" fitToHeight="0" orientation="landscape" r:id="rId3"/>
  <rowBreaks count="1" manualBreakCount="1">
    <brk id="154" max="16383" man="1"/>
  </rowBreaks>
  <ignoredErrors>
    <ignoredError sqref="Q161" formula="1"/>
    <ignoredError sqref="F14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C84914-34CD-42EF-B920-EF1CA0ACE78A}">
          <x14:formula1>
            <xm:f>Emissiefactoren!$A$1:$A$9</xm:f>
          </x14:formula1>
          <xm:sqref>O13:O154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D2B30-0531-415A-802B-284061D5D7FB}">
  <dimension ref="A1:D9"/>
  <sheetViews>
    <sheetView showGridLines="0" workbookViewId="0">
      <selection activeCell="M1" sqref="M1"/>
    </sheetView>
  </sheetViews>
  <sheetFormatPr defaultRowHeight="12.75" x14ac:dyDescent="0.2"/>
  <cols>
    <col min="1" max="1" width="18.28515625" style="168" bestFit="1" customWidth="1"/>
    <col min="2" max="2" width="5.7109375" style="160" bestFit="1" customWidth="1"/>
    <col min="3" max="3" width="9.140625" style="170"/>
    <col min="4" max="4" width="9.140625" style="136"/>
  </cols>
  <sheetData>
    <row r="1" spans="1:2" x14ac:dyDescent="0.2">
      <c r="A1" s="168" t="s">
        <v>100</v>
      </c>
      <c r="B1" s="160">
        <v>0</v>
      </c>
    </row>
    <row r="2" spans="1:2" ht="13.5" thickBot="1" x14ac:dyDescent="0.25">
      <c r="A2" s="159" t="s">
        <v>91</v>
      </c>
      <c r="B2" s="167">
        <v>2.6520000000000001</v>
      </c>
    </row>
    <row r="3" spans="1:2" ht="13.5" thickBot="1" x14ac:dyDescent="0.25">
      <c r="A3" s="159" t="s">
        <v>92</v>
      </c>
      <c r="B3" s="167">
        <v>2.468</v>
      </c>
    </row>
    <row r="4" spans="1:2" ht="13.5" thickBot="1" x14ac:dyDescent="0.25">
      <c r="A4" s="159" t="s">
        <v>98</v>
      </c>
      <c r="B4" s="167">
        <v>3.2000000000000001E-2</v>
      </c>
    </row>
    <row r="5" spans="1:2" ht="13.5" thickBot="1" x14ac:dyDescent="0.25">
      <c r="A5" s="159" t="s">
        <v>93</v>
      </c>
      <c r="B5" s="167">
        <v>3.1E-2</v>
      </c>
    </row>
    <row r="6" spans="1:2" ht="13.5" thickBot="1" x14ac:dyDescent="0.25">
      <c r="A6" s="159" t="s">
        <v>94</v>
      </c>
      <c r="B6" s="167">
        <v>2.4649999999999999</v>
      </c>
    </row>
    <row r="7" spans="1:2" ht="13.5" thickBot="1" x14ac:dyDescent="0.25">
      <c r="A7" s="159" t="s">
        <v>95</v>
      </c>
      <c r="B7" s="167">
        <v>2.1280000000000001</v>
      </c>
    </row>
    <row r="8" spans="1:2" ht="13.5" thickBot="1" x14ac:dyDescent="0.25">
      <c r="A8" s="159" t="s">
        <v>96</v>
      </c>
      <c r="B8" s="167">
        <v>2.9449999999999998</v>
      </c>
    </row>
    <row r="9" spans="1:2" ht="13.5" thickBot="1" x14ac:dyDescent="0.25">
      <c r="A9" s="159" t="s">
        <v>97</v>
      </c>
      <c r="B9" s="167">
        <v>0.17599999999999999</v>
      </c>
    </row>
  </sheetData>
  <sheetProtection algorithmName="SHA-512" hashValue="hdSiSmY+vGYHaGwgWuVWQtb/RX2pNM8f0teaYUcK+JT/tdWVjLJTfnR+opZPGpT1Yn7ZfIPKCYffdwavlDC2Eg==" saltValue="wRk/hf+73j6TX3FEbwozb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CAD5-0D34-4907-B8CF-4ED19AEE9DE4}">
  <sheetPr>
    <pageSetUpPr fitToPage="1"/>
  </sheetPr>
  <dimension ref="A1:W60"/>
  <sheetViews>
    <sheetView showGridLines="0" showZeros="0" zoomScaleNormal="100" zoomScaleSheetLayoutView="100" workbookViewId="0"/>
  </sheetViews>
  <sheetFormatPr defaultColWidth="9.140625" defaultRowHeight="12.75" x14ac:dyDescent="0.2"/>
  <cols>
    <col min="1" max="1" width="6.28515625" style="3" customWidth="1"/>
    <col min="2" max="2" width="6.28515625" style="6" customWidth="1"/>
    <col min="3" max="3" width="9.140625" style="5" customWidth="1"/>
    <col min="4" max="4" width="1.7109375" style="5" customWidth="1"/>
    <col min="5" max="7" width="20.7109375" style="5" customWidth="1"/>
    <col min="8" max="8" width="13.7109375" style="5" customWidth="1"/>
    <col min="9" max="9" width="1.7109375" style="5" customWidth="1"/>
    <col min="10" max="10" width="13.7109375" style="5" customWidth="1"/>
    <col min="11" max="11" width="1.7109375" style="5" customWidth="1"/>
    <col min="12" max="12" width="13.7109375" style="5" customWidth="1"/>
    <col min="13" max="13" width="1.5703125" style="5" bestFit="1" customWidth="1"/>
    <col min="14" max="14" width="14.7109375" style="5" customWidth="1"/>
    <col min="15" max="15" width="18.140625" style="189" bestFit="1" customWidth="1"/>
    <col min="16" max="16" width="14.7109375" style="5" customWidth="1"/>
    <col min="17" max="22" width="11.7109375" style="5" customWidth="1"/>
    <col min="23" max="23" width="11.7109375" style="6" customWidth="1"/>
    <col min="24" max="16384" width="9.140625" style="6"/>
  </cols>
  <sheetData>
    <row r="1" spans="1:23" ht="20.100000000000001" customHeight="1" x14ac:dyDescent="0.2">
      <c r="B1" s="3" t="s">
        <v>0</v>
      </c>
      <c r="C1" s="4" t="s">
        <v>0</v>
      </c>
      <c r="D1" s="4"/>
      <c r="E1" s="4"/>
      <c r="F1" s="4"/>
      <c r="G1" s="4"/>
      <c r="H1" s="4"/>
      <c r="I1" s="4"/>
      <c r="J1" s="4" t="s">
        <v>0</v>
      </c>
      <c r="K1" s="4"/>
      <c r="L1" s="4"/>
      <c r="M1" s="4" t="s">
        <v>0</v>
      </c>
      <c r="N1" s="4"/>
      <c r="O1" s="174"/>
      <c r="P1" s="4"/>
      <c r="Q1" s="4"/>
      <c r="R1" s="4"/>
      <c r="S1" s="4"/>
      <c r="T1" s="4"/>
      <c r="U1" s="4"/>
      <c r="V1" s="4"/>
      <c r="W1" s="3"/>
    </row>
    <row r="2" spans="1:23" ht="20.100000000000001" customHeight="1" x14ac:dyDescent="0.2">
      <c r="B2" s="278" t="s">
        <v>21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175"/>
      <c r="P2" s="156"/>
      <c r="Q2" s="4"/>
      <c r="R2" s="4"/>
      <c r="S2" s="4"/>
      <c r="T2" s="4"/>
      <c r="U2" s="4"/>
      <c r="V2" s="4"/>
      <c r="W2" s="3"/>
    </row>
    <row r="3" spans="1:23" ht="20.100000000000001" customHeight="1" x14ac:dyDescent="0.2">
      <c r="B3" s="285"/>
      <c r="C3" s="285"/>
      <c r="D3" s="285"/>
      <c r="E3" s="285"/>
      <c r="F3" s="285"/>
      <c r="G3" s="285"/>
      <c r="H3" s="285"/>
      <c r="I3" s="4"/>
      <c r="J3" s="4" t="s">
        <v>0</v>
      </c>
      <c r="K3" s="4"/>
      <c r="L3" s="4"/>
      <c r="M3" s="4"/>
      <c r="N3" s="4"/>
      <c r="O3" s="174"/>
      <c r="P3" s="4"/>
      <c r="Q3" s="4"/>
      <c r="R3" s="4"/>
      <c r="S3" s="4"/>
      <c r="T3" s="4"/>
      <c r="U3" s="4"/>
      <c r="V3" s="4"/>
      <c r="W3" s="3"/>
    </row>
    <row r="4" spans="1:23" s="7" customFormat="1" ht="20.100000000000001" customHeight="1" x14ac:dyDescent="0.2">
      <c r="A4" s="2"/>
      <c r="B4" s="289" t="s">
        <v>22</v>
      </c>
      <c r="C4" s="289" t="s">
        <v>2</v>
      </c>
      <c r="D4" s="15" t="s">
        <v>1</v>
      </c>
      <c r="E4" s="317" t="s">
        <v>0</v>
      </c>
      <c r="F4" s="317"/>
      <c r="G4" s="317"/>
      <c r="H4" s="16" t="s">
        <v>15</v>
      </c>
      <c r="I4" s="10" t="s">
        <v>1</v>
      </c>
      <c r="J4" s="318" t="s">
        <v>0</v>
      </c>
      <c r="K4" s="318"/>
      <c r="L4" s="318"/>
      <c r="M4" s="318"/>
      <c r="N4" s="318"/>
      <c r="O4" s="174"/>
      <c r="P4" s="4"/>
      <c r="Q4" s="2"/>
      <c r="R4" s="1"/>
      <c r="S4" s="1"/>
      <c r="T4" s="1"/>
      <c r="U4" s="2"/>
      <c r="V4" s="1"/>
      <c r="W4" s="2"/>
    </row>
    <row r="5" spans="1:23" s="7" customFormat="1" ht="20.100000000000001" customHeight="1" x14ac:dyDescent="0.2">
      <c r="A5" s="2"/>
      <c r="B5" s="290" t="s">
        <v>23</v>
      </c>
      <c r="C5" s="290" t="s">
        <v>14</v>
      </c>
      <c r="D5" s="15" t="s">
        <v>1</v>
      </c>
      <c r="E5" s="319" t="s">
        <v>0</v>
      </c>
      <c r="F5" s="319"/>
      <c r="G5" s="319"/>
      <c r="H5" s="4" t="s">
        <v>0</v>
      </c>
      <c r="I5" s="7" t="s">
        <v>0</v>
      </c>
      <c r="L5" s="7" t="s">
        <v>0</v>
      </c>
      <c r="N5" s="7" t="s">
        <v>0</v>
      </c>
      <c r="O5" s="176"/>
      <c r="R5" s="1"/>
      <c r="S5" s="1"/>
      <c r="T5" s="1"/>
      <c r="U5" s="1"/>
      <c r="V5" s="1"/>
      <c r="W5" s="2"/>
    </row>
    <row r="6" spans="1:23" s="7" customFormat="1" ht="20.100000000000001" customHeight="1" thickBot="1" x14ac:dyDescent="0.25">
      <c r="A6" s="2"/>
      <c r="B6" s="11"/>
      <c r="C6" s="11"/>
      <c r="D6" s="4"/>
      <c r="E6" s="4"/>
      <c r="F6" s="4"/>
      <c r="G6" s="4"/>
      <c r="H6" s="10"/>
      <c r="I6" s="4"/>
      <c r="J6" s="4"/>
      <c r="K6" s="4"/>
      <c r="L6" s="4"/>
      <c r="M6" s="1"/>
      <c r="N6" s="1"/>
      <c r="O6" s="177"/>
      <c r="P6" s="1"/>
      <c r="Q6" s="1"/>
      <c r="R6" s="1"/>
      <c r="S6" s="1"/>
      <c r="T6" s="1"/>
      <c r="U6" s="1"/>
      <c r="V6" s="1"/>
      <c r="W6" s="2"/>
    </row>
    <row r="7" spans="1:23" s="9" customFormat="1" ht="27" customHeight="1" x14ac:dyDescent="0.2">
      <c r="A7" s="13"/>
      <c r="C7" s="10"/>
      <c r="D7" s="10"/>
      <c r="E7" s="286" t="s">
        <v>25</v>
      </c>
      <c r="F7" s="287"/>
      <c r="G7" s="288"/>
      <c r="H7" s="286" t="s">
        <v>26</v>
      </c>
      <c r="I7" s="287"/>
      <c r="J7" s="287"/>
      <c r="K7" s="287"/>
      <c r="L7" s="287"/>
      <c r="M7" s="287"/>
      <c r="N7" s="288"/>
      <c r="O7" s="286" t="s">
        <v>103</v>
      </c>
      <c r="P7" s="288"/>
      <c r="Q7" s="286" t="s">
        <v>27</v>
      </c>
      <c r="R7" s="287"/>
      <c r="S7" s="287"/>
      <c r="T7" s="288"/>
      <c r="U7" s="286" t="s">
        <v>8</v>
      </c>
      <c r="V7" s="287"/>
      <c r="W7" s="288"/>
    </row>
    <row r="8" spans="1:23" s="8" customFormat="1" ht="15" customHeight="1" x14ac:dyDescent="0.2">
      <c r="A8" s="1"/>
      <c r="B8" s="17"/>
      <c r="C8" s="17"/>
      <c r="D8" s="17"/>
      <c r="E8" s="255" t="s">
        <v>84</v>
      </c>
      <c r="F8" s="258" t="s">
        <v>29</v>
      </c>
      <c r="G8" s="261" t="s">
        <v>30</v>
      </c>
      <c r="H8" s="305" t="s">
        <v>3</v>
      </c>
      <c r="I8" s="294"/>
      <c r="J8" s="320" t="s">
        <v>4</v>
      </c>
      <c r="K8" s="294"/>
      <c r="L8" s="293" t="s">
        <v>5</v>
      </c>
      <c r="M8" s="294"/>
      <c r="N8" s="122" t="s">
        <v>19</v>
      </c>
      <c r="O8" s="178"/>
      <c r="P8" s="122"/>
      <c r="Q8" s="123"/>
      <c r="R8" s="124" t="s">
        <v>12</v>
      </c>
      <c r="S8" s="124" t="s">
        <v>13</v>
      </c>
      <c r="T8" s="125" t="s">
        <v>18</v>
      </c>
      <c r="U8" s="115" t="s">
        <v>0</v>
      </c>
      <c r="V8" s="119"/>
      <c r="W8" s="118" t="s">
        <v>45</v>
      </c>
    </row>
    <row r="9" spans="1:23" s="8" customFormat="1" ht="15" customHeight="1" x14ac:dyDescent="0.2">
      <c r="A9" s="1"/>
      <c r="B9" s="17"/>
      <c r="C9" s="17"/>
      <c r="D9" s="17"/>
      <c r="E9" s="256"/>
      <c r="F9" s="259"/>
      <c r="G9" s="262"/>
      <c r="H9" s="31"/>
      <c r="I9" s="109"/>
      <c r="J9" s="93"/>
      <c r="K9" s="109"/>
      <c r="L9" s="303"/>
      <c r="M9" s="304"/>
      <c r="N9" s="110"/>
      <c r="O9" s="179"/>
      <c r="P9" s="91" t="s">
        <v>99</v>
      </c>
      <c r="Q9" s="111"/>
      <c r="R9" s="113" t="s">
        <v>0</v>
      </c>
      <c r="S9" s="113"/>
      <c r="T9" s="30" t="s">
        <v>39</v>
      </c>
      <c r="U9" s="116" t="s">
        <v>43</v>
      </c>
      <c r="V9" s="120" t="s">
        <v>43</v>
      </c>
      <c r="W9" s="24" t="s">
        <v>46</v>
      </c>
    </row>
    <row r="10" spans="1:23" s="7" customFormat="1" ht="15" x14ac:dyDescent="0.2">
      <c r="A10" s="2"/>
      <c r="B10" s="17"/>
      <c r="C10" s="292"/>
      <c r="D10" s="292"/>
      <c r="E10" s="256"/>
      <c r="F10" s="259"/>
      <c r="G10" s="262"/>
      <c r="H10" s="306" t="s">
        <v>31</v>
      </c>
      <c r="I10" s="296"/>
      <c r="J10" s="323" t="s">
        <v>33</v>
      </c>
      <c r="K10" s="296"/>
      <c r="L10" s="295" t="s">
        <v>31</v>
      </c>
      <c r="M10" s="296"/>
      <c r="N10" s="91" t="s">
        <v>36</v>
      </c>
      <c r="O10" s="180"/>
      <c r="P10" s="91" t="s">
        <v>101</v>
      </c>
      <c r="Q10" s="112" t="s">
        <v>20</v>
      </c>
      <c r="R10" s="113" t="s">
        <v>20</v>
      </c>
      <c r="S10" s="113" t="s">
        <v>48</v>
      </c>
      <c r="T10" s="30" t="s">
        <v>17</v>
      </c>
      <c r="U10" s="116" t="s">
        <v>44</v>
      </c>
      <c r="V10" s="120" t="s">
        <v>56</v>
      </c>
      <c r="W10" s="24" t="s">
        <v>42</v>
      </c>
    </row>
    <row r="11" spans="1:23" s="19" customFormat="1" ht="20.100000000000001" customHeight="1" thickBot="1" x14ac:dyDescent="0.25">
      <c r="A11" s="18"/>
      <c r="B11" s="17" t="s">
        <v>0</v>
      </c>
      <c r="C11" s="284" t="s">
        <v>0</v>
      </c>
      <c r="D11" s="284"/>
      <c r="E11" s="257"/>
      <c r="F11" s="260"/>
      <c r="G11" s="263"/>
      <c r="H11" s="306" t="s">
        <v>32</v>
      </c>
      <c r="I11" s="296"/>
      <c r="J11" s="323" t="s">
        <v>34</v>
      </c>
      <c r="K11" s="296"/>
      <c r="L11" s="295" t="s">
        <v>35</v>
      </c>
      <c r="M11" s="296"/>
      <c r="N11" s="91" t="s">
        <v>34</v>
      </c>
      <c r="O11" s="180" t="s">
        <v>24</v>
      </c>
      <c r="P11" s="91" t="s">
        <v>102</v>
      </c>
      <c r="Q11" s="112" t="s">
        <v>37</v>
      </c>
      <c r="R11" s="113" t="s">
        <v>38</v>
      </c>
      <c r="S11" s="114" t="s">
        <v>39</v>
      </c>
      <c r="T11" s="30" t="s">
        <v>40</v>
      </c>
      <c r="U11" s="117" t="s">
        <v>6</v>
      </c>
      <c r="V11" s="121" t="s">
        <v>55</v>
      </c>
      <c r="W11" s="24" t="s">
        <v>7</v>
      </c>
    </row>
    <row r="12" spans="1:23" s="92" customFormat="1" ht="29.25" customHeight="1" thickBot="1" x14ac:dyDescent="0.25">
      <c r="B12" s="95" t="s">
        <v>9</v>
      </c>
      <c r="C12" s="333" t="s">
        <v>28</v>
      </c>
      <c r="D12" s="333"/>
      <c r="E12" s="98" t="s">
        <v>71</v>
      </c>
      <c r="F12" s="102" t="s">
        <v>69</v>
      </c>
      <c r="G12" s="96" t="s">
        <v>68</v>
      </c>
      <c r="H12" s="274" t="s">
        <v>69</v>
      </c>
      <c r="I12" s="275"/>
      <c r="J12" s="334" t="s">
        <v>68</v>
      </c>
      <c r="K12" s="277"/>
      <c r="L12" s="276" t="s">
        <v>68</v>
      </c>
      <c r="M12" s="277"/>
      <c r="N12" s="97" t="s">
        <v>70</v>
      </c>
      <c r="O12" s="181" t="s">
        <v>68</v>
      </c>
      <c r="P12" s="97" t="s">
        <v>70</v>
      </c>
      <c r="Q12" s="99" t="s">
        <v>68</v>
      </c>
      <c r="R12" s="100" t="s">
        <v>68</v>
      </c>
      <c r="S12" s="100" t="s">
        <v>68</v>
      </c>
      <c r="T12" s="101" t="s">
        <v>70</v>
      </c>
      <c r="U12" s="321" t="s">
        <v>70</v>
      </c>
      <c r="V12" s="272"/>
      <c r="W12" s="322"/>
    </row>
    <row r="13" spans="1:23" s="7" customFormat="1" ht="21.95" customHeight="1" x14ac:dyDescent="0.2">
      <c r="A13" s="2"/>
      <c r="B13" s="33">
        <v>1</v>
      </c>
      <c r="C13" s="335"/>
      <c r="D13" s="336"/>
      <c r="E13" s="21" t="s">
        <v>47</v>
      </c>
      <c r="F13" s="25" t="s">
        <v>57</v>
      </c>
      <c r="G13" s="34"/>
      <c r="H13" s="337"/>
      <c r="I13" s="338"/>
      <c r="J13" s="339"/>
      <c r="K13" s="339"/>
      <c r="L13" s="339"/>
      <c r="M13" s="339"/>
      <c r="N13" s="32">
        <f>H13+J13-L13</f>
        <v>0</v>
      </c>
      <c r="O13" s="182" t="s">
        <v>100</v>
      </c>
      <c r="P13" s="169">
        <f>VLOOKUP(O13,Emissiefactoren!$A$1:$B$9,2,FALSE)</f>
        <v>0</v>
      </c>
      <c r="Q13" s="52"/>
      <c r="R13" s="54"/>
      <c r="S13" s="54"/>
      <c r="T13" s="67">
        <f>R13*S13</f>
        <v>0</v>
      </c>
      <c r="U13" s="47"/>
      <c r="V13" s="48" t="str">
        <f t="shared" ref="V13:V38" si="0">IFERROR((U13/S13)," ")</f>
        <v xml:space="preserve"> </v>
      </c>
      <c r="W13" s="49" t="str">
        <f t="shared" ref="W13:W24" si="1">IFERROR((U13/T13)*1000, "  ")</f>
        <v xml:space="preserve">  </v>
      </c>
    </row>
    <row r="14" spans="1:23" s="7" customFormat="1" ht="21.95" customHeight="1" x14ac:dyDescent="0.2">
      <c r="A14" s="2"/>
      <c r="B14" s="33">
        <v>2</v>
      </c>
      <c r="C14" s="324"/>
      <c r="D14" s="325"/>
      <c r="E14" s="22" t="s">
        <v>41</v>
      </c>
      <c r="F14" s="26">
        <f t="shared" ref="F14:F38" si="2">G13</f>
        <v>0</v>
      </c>
      <c r="G14" s="50"/>
      <c r="H14" s="326">
        <f>L13</f>
        <v>0</v>
      </c>
      <c r="I14" s="327"/>
      <c r="J14" s="328"/>
      <c r="K14" s="328"/>
      <c r="L14" s="328"/>
      <c r="M14" s="328"/>
      <c r="N14" s="35">
        <f>H14+J14-L14</f>
        <v>0</v>
      </c>
      <c r="O14" s="182" t="s">
        <v>100</v>
      </c>
      <c r="P14" s="169">
        <f>VLOOKUP(O14,Emissiefactoren!$A$1:$B$9,2,FALSE)</f>
        <v>0</v>
      </c>
      <c r="Q14" s="53"/>
      <c r="R14" s="55"/>
      <c r="S14" s="55"/>
      <c r="T14" s="94">
        <f t="shared" ref="T14:T38" si="3">R14*S14</f>
        <v>0</v>
      </c>
      <c r="U14" s="28"/>
      <c r="V14" s="20" t="str">
        <f t="shared" si="0"/>
        <v xml:space="preserve"> </v>
      </c>
      <c r="W14" s="36" t="str">
        <f t="shared" si="1"/>
        <v xml:space="preserve">  </v>
      </c>
    </row>
    <row r="15" spans="1:23" s="7" customFormat="1" ht="21.95" customHeight="1" x14ac:dyDescent="0.2">
      <c r="A15" s="2"/>
      <c r="B15" s="22">
        <v>3</v>
      </c>
      <c r="C15" s="329"/>
      <c r="D15" s="330"/>
      <c r="E15" s="22"/>
      <c r="F15" s="26">
        <f t="shared" si="2"/>
        <v>0</v>
      </c>
      <c r="G15" s="50"/>
      <c r="H15" s="331">
        <f t="shared" ref="H15:H38" si="4">L14</f>
        <v>0</v>
      </c>
      <c r="I15" s="332"/>
      <c r="J15" s="328"/>
      <c r="K15" s="328"/>
      <c r="L15" s="328"/>
      <c r="M15" s="328"/>
      <c r="N15" s="35">
        <f t="shared" ref="N15:N38" si="5">H15+J15-L15</f>
        <v>0</v>
      </c>
      <c r="O15" s="182" t="s">
        <v>100</v>
      </c>
      <c r="P15" s="169">
        <f>VLOOKUP(O15,Emissiefactoren!$A$1:$B$9,2,FALSE)</f>
        <v>0</v>
      </c>
      <c r="Q15" s="53"/>
      <c r="R15" s="55"/>
      <c r="S15" s="55"/>
      <c r="T15" s="94">
        <f t="shared" si="3"/>
        <v>0</v>
      </c>
      <c r="U15" s="28"/>
      <c r="V15" s="20" t="str">
        <f t="shared" si="0"/>
        <v xml:space="preserve"> </v>
      </c>
      <c r="W15" s="36" t="str">
        <f t="shared" si="1"/>
        <v xml:space="preserve">  </v>
      </c>
    </row>
    <row r="16" spans="1:23" s="7" customFormat="1" ht="21.95" customHeight="1" x14ac:dyDescent="0.2">
      <c r="A16" s="2"/>
      <c r="B16" s="22">
        <v>4</v>
      </c>
      <c r="C16" s="329"/>
      <c r="D16" s="330"/>
      <c r="E16" s="22"/>
      <c r="F16" s="26">
        <f t="shared" si="2"/>
        <v>0</v>
      </c>
      <c r="G16" s="50"/>
      <c r="H16" s="331">
        <f t="shared" si="4"/>
        <v>0</v>
      </c>
      <c r="I16" s="332"/>
      <c r="J16" s="328"/>
      <c r="K16" s="328"/>
      <c r="L16" s="328"/>
      <c r="M16" s="328"/>
      <c r="N16" s="35">
        <f t="shared" si="5"/>
        <v>0</v>
      </c>
      <c r="O16" s="182" t="s">
        <v>100</v>
      </c>
      <c r="P16" s="169">
        <f>VLOOKUP(O16,Emissiefactoren!$A$1:$B$9,2,FALSE)</f>
        <v>0</v>
      </c>
      <c r="Q16" s="53"/>
      <c r="R16" s="55"/>
      <c r="S16" s="55"/>
      <c r="T16" s="94">
        <f t="shared" si="3"/>
        <v>0</v>
      </c>
      <c r="U16" s="28"/>
      <c r="V16" s="20" t="str">
        <f t="shared" si="0"/>
        <v xml:space="preserve"> </v>
      </c>
      <c r="W16" s="36" t="str">
        <f t="shared" si="1"/>
        <v xml:space="preserve">  </v>
      </c>
    </row>
    <row r="17" spans="1:23" s="7" customFormat="1" ht="21.95" customHeight="1" x14ac:dyDescent="0.2">
      <c r="A17" s="2"/>
      <c r="B17" s="22">
        <v>5</v>
      </c>
      <c r="C17" s="329"/>
      <c r="D17" s="330"/>
      <c r="E17" s="22"/>
      <c r="F17" s="26">
        <f t="shared" si="2"/>
        <v>0</v>
      </c>
      <c r="G17" s="50"/>
      <c r="H17" s="331">
        <f t="shared" si="4"/>
        <v>0</v>
      </c>
      <c r="I17" s="332"/>
      <c r="J17" s="328"/>
      <c r="K17" s="328"/>
      <c r="L17" s="328"/>
      <c r="M17" s="328"/>
      <c r="N17" s="35">
        <f t="shared" si="5"/>
        <v>0</v>
      </c>
      <c r="O17" s="182" t="s">
        <v>100</v>
      </c>
      <c r="P17" s="169">
        <f>VLOOKUP(O17,Emissiefactoren!$A$1:$B$9,2,FALSE)</f>
        <v>0</v>
      </c>
      <c r="Q17" s="53"/>
      <c r="R17" s="55"/>
      <c r="S17" s="55"/>
      <c r="T17" s="94">
        <f t="shared" si="3"/>
        <v>0</v>
      </c>
      <c r="U17" s="28"/>
      <c r="V17" s="20" t="str">
        <f t="shared" si="0"/>
        <v xml:space="preserve"> </v>
      </c>
      <c r="W17" s="36" t="str">
        <f t="shared" si="1"/>
        <v xml:space="preserve">  </v>
      </c>
    </row>
    <row r="18" spans="1:23" s="7" customFormat="1" ht="21.95" customHeight="1" x14ac:dyDescent="0.2">
      <c r="A18" s="2"/>
      <c r="B18" s="22">
        <v>6</v>
      </c>
      <c r="C18" s="329"/>
      <c r="D18" s="330"/>
      <c r="E18" s="22"/>
      <c r="F18" s="26">
        <f t="shared" si="2"/>
        <v>0</v>
      </c>
      <c r="G18" s="50"/>
      <c r="H18" s="331">
        <f t="shared" si="4"/>
        <v>0</v>
      </c>
      <c r="I18" s="332"/>
      <c r="J18" s="328"/>
      <c r="K18" s="328"/>
      <c r="L18" s="328"/>
      <c r="M18" s="328"/>
      <c r="N18" s="35">
        <f t="shared" si="5"/>
        <v>0</v>
      </c>
      <c r="O18" s="182" t="s">
        <v>100</v>
      </c>
      <c r="P18" s="169">
        <f>VLOOKUP(O18,Emissiefactoren!$A$1:$B$9,2,FALSE)</f>
        <v>0</v>
      </c>
      <c r="Q18" s="53"/>
      <c r="R18" s="55"/>
      <c r="S18" s="55"/>
      <c r="T18" s="94">
        <f t="shared" si="3"/>
        <v>0</v>
      </c>
      <c r="U18" s="28"/>
      <c r="V18" s="20" t="str">
        <f t="shared" si="0"/>
        <v xml:space="preserve"> </v>
      </c>
      <c r="W18" s="36" t="str">
        <f t="shared" si="1"/>
        <v xml:space="preserve">  </v>
      </c>
    </row>
    <row r="19" spans="1:23" s="7" customFormat="1" ht="21.95" customHeight="1" x14ac:dyDescent="0.2">
      <c r="A19" s="2"/>
      <c r="B19" s="22">
        <v>7</v>
      </c>
      <c r="C19" s="329"/>
      <c r="D19" s="330"/>
      <c r="E19" s="22"/>
      <c r="F19" s="26">
        <f t="shared" si="2"/>
        <v>0</v>
      </c>
      <c r="G19" s="50"/>
      <c r="H19" s="331">
        <f t="shared" si="4"/>
        <v>0</v>
      </c>
      <c r="I19" s="332"/>
      <c r="J19" s="328"/>
      <c r="K19" s="328"/>
      <c r="L19" s="328"/>
      <c r="M19" s="328"/>
      <c r="N19" s="35">
        <f t="shared" si="5"/>
        <v>0</v>
      </c>
      <c r="O19" s="182" t="s">
        <v>100</v>
      </c>
      <c r="P19" s="169">
        <f>VLOOKUP(O19,Emissiefactoren!$A$1:$B$9,2,FALSE)</f>
        <v>0</v>
      </c>
      <c r="Q19" s="53"/>
      <c r="R19" s="55"/>
      <c r="S19" s="55"/>
      <c r="T19" s="94">
        <f t="shared" si="3"/>
        <v>0</v>
      </c>
      <c r="U19" s="28"/>
      <c r="V19" s="20" t="str">
        <f t="shared" si="0"/>
        <v xml:space="preserve"> </v>
      </c>
      <c r="W19" s="36" t="str">
        <f t="shared" si="1"/>
        <v xml:space="preserve">  </v>
      </c>
    </row>
    <row r="20" spans="1:23" s="7" customFormat="1" ht="21.95" customHeight="1" x14ac:dyDescent="0.2">
      <c r="A20" s="2"/>
      <c r="B20" s="22">
        <v>8</v>
      </c>
      <c r="C20" s="329"/>
      <c r="D20" s="330"/>
      <c r="E20" s="22"/>
      <c r="F20" s="26" t="s">
        <v>0</v>
      </c>
      <c r="G20" s="50"/>
      <c r="H20" s="331">
        <f t="shared" si="4"/>
        <v>0</v>
      </c>
      <c r="I20" s="332"/>
      <c r="J20" s="328"/>
      <c r="K20" s="328"/>
      <c r="L20" s="328"/>
      <c r="M20" s="328"/>
      <c r="N20" s="35">
        <f t="shared" si="5"/>
        <v>0</v>
      </c>
      <c r="O20" s="182" t="s">
        <v>100</v>
      </c>
      <c r="P20" s="169">
        <f>VLOOKUP(O20,Emissiefactoren!$A$1:$B$9,2,FALSE)</f>
        <v>0</v>
      </c>
      <c r="Q20" s="53"/>
      <c r="R20" s="55"/>
      <c r="S20" s="55"/>
      <c r="T20" s="94">
        <f t="shared" si="3"/>
        <v>0</v>
      </c>
      <c r="U20" s="28"/>
      <c r="V20" s="20" t="str">
        <f t="shared" si="0"/>
        <v xml:space="preserve"> </v>
      </c>
      <c r="W20" s="36" t="str">
        <f t="shared" si="1"/>
        <v xml:space="preserve">  </v>
      </c>
    </row>
    <row r="21" spans="1:23" s="7" customFormat="1" ht="21.95" customHeight="1" x14ac:dyDescent="0.2">
      <c r="A21" s="2"/>
      <c r="B21" s="22">
        <v>9</v>
      </c>
      <c r="C21" s="329"/>
      <c r="D21" s="330"/>
      <c r="E21" s="22"/>
      <c r="F21" s="26">
        <f t="shared" si="2"/>
        <v>0</v>
      </c>
      <c r="G21" s="50"/>
      <c r="H21" s="331">
        <f t="shared" si="4"/>
        <v>0</v>
      </c>
      <c r="I21" s="332"/>
      <c r="J21" s="328"/>
      <c r="K21" s="328"/>
      <c r="L21" s="328"/>
      <c r="M21" s="328"/>
      <c r="N21" s="35">
        <f t="shared" si="5"/>
        <v>0</v>
      </c>
      <c r="O21" s="182" t="s">
        <v>100</v>
      </c>
      <c r="P21" s="169">
        <f>VLOOKUP(O21,Emissiefactoren!$A$1:$B$9,2,FALSE)</f>
        <v>0</v>
      </c>
      <c r="Q21" s="53"/>
      <c r="R21" s="55"/>
      <c r="S21" s="55"/>
      <c r="T21" s="94">
        <f t="shared" si="3"/>
        <v>0</v>
      </c>
      <c r="U21" s="28"/>
      <c r="V21" s="20" t="str">
        <f t="shared" si="0"/>
        <v xml:space="preserve"> </v>
      </c>
      <c r="W21" s="36" t="str">
        <f t="shared" si="1"/>
        <v xml:space="preserve">  </v>
      </c>
    </row>
    <row r="22" spans="1:23" s="7" customFormat="1" ht="21.95" customHeight="1" x14ac:dyDescent="0.2">
      <c r="A22" s="2"/>
      <c r="B22" s="22">
        <v>10</v>
      </c>
      <c r="C22" s="329"/>
      <c r="D22" s="330"/>
      <c r="E22" s="22"/>
      <c r="F22" s="26">
        <f t="shared" si="2"/>
        <v>0</v>
      </c>
      <c r="G22" s="50"/>
      <c r="H22" s="331">
        <f t="shared" si="4"/>
        <v>0</v>
      </c>
      <c r="I22" s="332"/>
      <c r="J22" s="328"/>
      <c r="K22" s="328"/>
      <c r="L22" s="328"/>
      <c r="M22" s="328"/>
      <c r="N22" s="35">
        <f t="shared" si="5"/>
        <v>0</v>
      </c>
      <c r="O22" s="182" t="s">
        <v>100</v>
      </c>
      <c r="P22" s="169">
        <f>VLOOKUP(O22,Emissiefactoren!$A$1:$B$9,2,FALSE)</f>
        <v>0</v>
      </c>
      <c r="Q22" s="53"/>
      <c r="R22" s="55"/>
      <c r="S22" s="55"/>
      <c r="T22" s="94">
        <f t="shared" si="3"/>
        <v>0</v>
      </c>
      <c r="U22" s="28"/>
      <c r="V22" s="20" t="str">
        <f t="shared" si="0"/>
        <v xml:space="preserve"> </v>
      </c>
      <c r="W22" s="36" t="str">
        <f t="shared" si="1"/>
        <v xml:space="preserve">  </v>
      </c>
    </row>
    <row r="23" spans="1:23" s="7" customFormat="1" ht="21.95" customHeight="1" x14ac:dyDescent="0.2">
      <c r="A23" s="2"/>
      <c r="B23" s="22">
        <v>11</v>
      </c>
      <c r="C23" s="329"/>
      <c r="D23" s="330"/>
      <c r="E23" s="22"/>
      <c r="F23" s="26">
        <f t="shared" si="2"/>
        <v>0</v>
      </c>
      <c r="G23" s="50"/>
      <c r="H23" s="331">
        <f t="shared" si="4"/>
        <v>0</v>
      </c>
      <c r="I23" s="332"/>
      <c r="J23" s="328"/>
      <c r="K23" s="328"/>
      <c r="L23" s="328"/>
      <c r="M23" s="328"/>
      <c r="N23" s="35">
        <f t="shared" si="5"/>
        <v>0</v>
      </c>
      <c r="O23" s="182" t="s">
        <v>100</v>
      </c>
      <c r="P23" s="169">
        <f>VLOOKUP(O23,Emissiefactoren!$A$1:$B$9,2,FALSE)</f>
        <v>0</v>
      </c>
      <c r="Q23" s="53"/>
      <c r="R23" s="55"/>
      <c r="S23" s="55"/>
      <c r="T23" s="94">
        <f t="shared" si="3"/>
        <v>0</v>
      </c>
      <c r="U23" s="28"/>
      <c r="V23" s="20" t="str">
        <f t="shared" si="0"/>
        <v xml:space="preserve"> </v>
      </c>
      <c r="W23" s="36" t="str">
        <f t="shared" si="1"/>
        <v xml:space="preserve">  </v>
      </c>
    </row>
    <row r="24" spans="1:23" s="7" customFormat="1" ht="21.95" customHeight="1" x14ac:dyDescent="0.2">
      <c r="A24" s="2"/>
      <c r="B24" s="22">
        <v>12</v>
      </c>
      <c r="C24" s="329"/>
      <c r="D24" s="330"/>
      <c r="E24" s="22"/>
      <c r="F24" s="26">
        <f t="shared" si="2"/>
        <v>0</v>
      </c>
      <c r="G24" s="50"/>
      <c r="H24" s="331">
        <f t="shared" si="4"/>
        <v>0</v>
      </c>
      <c r="I24" s="332"/>
      <c r="J24" s="328"/>
      <c r="K24" s="328"/>
      <c r="L24" s="328"/>
      <c r="M24" s="328"/>
      <c r="N24" s="35">
        <f t="shared" si="5"/>
        <v>0</v>
      </c>
      <c r="O24" s="182" t="s">
        <v>100</v>
      </c>
      <c r="P24" s="169">
        <f>VLOOKUP(O24,Emissiefactoren!$A$1:$B$9,2,FALSE)</f>
        <v>0</v>
      </c>
      <c r="Q24" s="53"/>
      <c r="R24" s="55"/>
      <c r="S24" s="55"/>
      <c r="T24" s="94">
        <f t="shared" si="3"/>
        <v>0</v>
      </c>
      <c r="U24" s="28"/>
      <c r="V24" s="20" t="str">
        <f t="shared" si="0"/>
        <v xml:space="preserve"> </v>
      </c>
      <c r="W24" s="36" t="str">
        <f t="shared" si="1"/>
        <v xml:space="preserve">  </v>
      </c>
    </row>
    <row r="25" spans="1:23" s="7" customFormat="1" ht="21.95" customHeight="1" x14ac:dyDescent="0.2">
      <c r="A25" s="2"/>
      <c r="B25" s="22">
        <v>13</v>
      </c>
      <c r="C25" s="329"/>
      <c r="D25" s="330"/>
      <c r="E25" s="22"/>
      <c r="F25" s="26">
        <f t="shared" si="2"/>
        <v>0</v>
      </c>
      <c r="G25" s="50"/>
      <c r="H25" s="331">
        <f t="shared" si="4"/>
        <v>0</v>
      </c>
      <c r="I25" s="332"/>
      <c r="J25" s="328"/>
      <c r="K25" s="328"/>
      <c r="L25" s="328"/>
      <c r="M25" s="328"/>
      <c r="N25" s="35">
        <f t="shared" si="5"/>
        <v>0</v>
      </c>
      <c r="O25" s="182" t="s">
        <v>100</v>
      </c>
      <c r="P25" s="169">
        <f>VLOOKUP(O25,Emissiefactoren!$A$1:$B$9,2,FALSE)</f>
        <v>0</v>
      </c>
      <c r="Q25" s="53"/>
      <c r="R25" s="55"/>
      <c r="S25" s="55"/>
      <c r="T25" s="94">
        <f t="shared" si="3"/>
        <v>0</v>
      </c>
      <c r="U25" s="28"/>
      <c r="V25" s="20" t="str">
        <f t="shared" si="0"/>
        <v xml:space="preserve"> </v>
      </c>
      <c r="W25" s="36" t="str">
        <f>IFERROR((U25/T25)*1000, "  ")</f>
        <v xml:space="preserve">  </v>
      </c>
    </row>
    <row r="26" spans="1:23" s="7" customFormat="1" ht="21.95" customHeight="1" x14ac:dyDescent="0.2">
      <c r="A26" s="2"/>
      <c r="B26" s="22">
        <v>14</v>
      </c>
      <c r="C26" s="329"/>
      <c r="D26" s="330"/>
      <c r="E26" s="22"/>
      <c r="F26" s="26">
        <f t="shared" si="2"/>
        <v>0</v>
      </c>
      <c r="G26" s="50"/>
      <c r="H26" s="331">
        <f t="shared" si="4"/>
        <v>0</v>
      </c>
      <c r="I26" s="332"/>
      <c r="J26" s="328"/>
      <c r="K26" s="328"/>
      <c r="L26" s="328"/>
      <c r="M26" s="328"/>
      <c r="N26" s="35">
        <f t="shared" si="5"/>
        <v>0</v>
      </c>
      <c r="O26" s="182" t="s">
        <v>100</v>
      </c>
      <c r="P26" s="169">
        <f>VLOOKUP(O26,Emissiefactoren!$A$1:$B$9,2,FALSE)</f>
        <v>0</v>
      </c>
      <c r="Q26" s="53"/>
      <c r="R26" s="55"/>
      <c r="S26" s="55"/>
      <c r="T26" s="94">
        <f t="shared" si="3"/>
        <v>0</v>
      </c>
      <c r="U26" s="28"/>
      <c r="V26" s="20" t="str">
        <f t="shared" si="0"/>
        <v xml:space="preserve"> </v>
      </c>
      <c r="W26" s="36" t="str">
        <f t="shared" ref="W26:W38" si="6">IFERROR((U26/T26)*1000, "  ")</f>
        <v xml:space="preserve">  </v>
      </c>
    </row>
    <row r="27" spans="1:23" s="7" customFormat="1" ht="21.95" customHeight="1" x14ac:dyDescent="0.2">
      <c r="A27" s="2"/>
      <c r="B27" s="22">
        <v>15</v>
      </c>
      <c r="C27" s="329"/>
      <c r="D27" s="330"/>
      <c r="E27" s="22"/>
      <c r="F27" s="26">
        <f t="shared" si="2"/>
        <v>0</v>
      </c>
      <c r="G27" s="50"/>
      <c r="H27" s="331">
        <f t="shared" si="4"/>
        <v>0</v>
      </c>
      <c r="I27" s="332"/>
      <c r="J27" s="328"/>
      <c r="K27" s="328"/>
      <c r="L27" s="328"/>
      <c r="M27" s="328"/>
      <c r="N27" s="35">
        <f t="shared" si="5"/>
        <v>0</v>
      </c>
      <c r="O27" s="182" t="s">
        <v>100</v>
      </c>
      <c r="P27" s="169">
        <f>VLOOKUP(O27,Emissiefactoren!$A$1:$B$9,2,FALSE)</f>
        <v>0</v>
      </c>
      <c r="Q27" s="53"/>
      <c r="R27" s="55"/>
      <c r="S27" s="55"/>
      <c r="T27" s="94">
        <f t="shared" si="3"/>
        <v>0</v>
      </c>
      <c r="U27" s="28"/>
      <c r="V27" s="20" t="str">
        <f t="shared" si="0"/>
        <v xml:space="preserve"> </v>
      </c>
      <c r="W27" s="36" t="str">
        <f t="shared" si="6"/>
        <v xml:space="preserve">  </v>
      </c>
    </row>
    <row r="28" spans="1:23" s="7" customFormat="1" ht="21.95" customHeight="1" x14ac:dyDescent="0.2">
      <c r="A28" s="2"/>
      <c r="B28" s="22">
        <v>16</v>
      </c>
      <c r="C28" s="329"/>
      <c r="D28" s="330"/>
      <c r="E28" s="22"/>
      <c r="F28" s="26">
        <f t="shared" si="2"/>
        <v>0</v>
      </c>
      <c r="G28" s="50"/>
      <c r="H28" s="331">
        <f t="shared" si="4"/>
        <v>0</v>
      </c>
      <c r="I28" s="332"/>
      <c r="J28" s="328"/>
      <c r="K28" s="328"/>
      <c r="L28" s="328"/>
      <c r="M28" s="328"/>
      <c r="N28" s="35">
        <f t="shared" si="5"/>
        <v>0</v>
      </c>
      <c r="O28" s="182" t="s">
        <v>100</v>
      </c>
      <c r="P28" s="169">
        <f>VLOOKUP(O28,Emissiefactoren!$A$1:$B$9,2,FALSE)</f>
        <v>0</v>
      </c>
      <c r="Q28" s="53"/>
      <c r="R28" s="55"/>
      <c r="S28" s="55"/>
      <c r="T28" s="94">
        <f t="shared" si="3"/>
        <v>0</v>
      </c>
      <c r="U28" s="28"/>
      <c r="V28" s="20" t="str">
        <f t="shared" si="0"/>
        <v xml:space="preserve"> </v>
      </c>
      <c r="W28" s="36" t="str">
        <f t="shared" si="6"/>
        <v xml:space="preserve">  </v>
      </c>
    </row>
    <row r="29" spans="1:23" s="7" customFormat="1" ht="21.95" customHeight="1" x14ac:dyDescent="0.2">
      <c r="A29" s="2"/>
      <c r="B29" s="22">
        <v>17</v>
      </c>
      <c r="C29" s="329"/>
      <c r="D29" s="330"/>
      <c r="E29" s="22"/>
      <c r="F29" s="26">
        <f t="shared" si="2"/>
        <v>0</v>
      </c>
      <c r="G29" s="50"/>
      <c r="H29" s="331">
        <f t="shared" si="4"/>
        <v>0</v>
      </c>
      <c r="I29" s="332"/>
      <c r="J29" s="328"/>
      <c r="K29" s="328"/>
      <c r="L29" s="328"/>
      <c r="M29" s="328"/>
      <c r="N29" s="35">
        <f t="shared" si="5"/>
        <v>0</v>
      </c>
      <c r="O29" s="182" t="s">
        <v>100</v>
      </c>
      <c r="P29" s="169">
        <f>VLOOKUP(O29,Emissiefactoren!$A$1:$B$9,2,FALSE)</f>
        <v>0</v>
      </c>
      <c r="Q29" s="53"/>
      <c r="R29" s="55"/>
      <c r="S29" s="55"/>
      <c r="T29" s="94">
        <f t="shared" si="3"/>
        <v>0</v>
      </c>
      <c r="U29" s="28"/>
      <c r="V29" s="20" t="str">
        <f t="shared" si="0"/>
        <v xml:space="preserve"> </v>
      </c>
      <c r="W29" s="36" t="str">
        <f t="shared" si="6"/>
        <v xml:space="preserve">  </v>
      </c>
    </row>
    <row r="30" spans="1:23" s="7" customFormat="1" ht="21.95" customHeight="1" x14ac:dyDescent="0.2">
      <c r="A30" s="2"/>
      <c r="B30" s="22">
        <v>18</v>
      </c>
      <c r="C30" s="329"/>
      <c r="D30" s="330"/>
      <c r="E30" s="22"/>
      <c r="F30" s="26">
        <f t="shared" si="2"/>
        <v>0</v>
      </c>
      <c r="G30" s="50"/>
      <c r="H30" s="331">
        <f t="shared" si="4"/>
        <v>0</v>
      </c>
      <c r="I30" s="332"/>
      <c r="J30" s="328"/>
      <c r="K30" s="328"/>
      <c r="L30" s="328"/>
      <c r="M30" s="328"/>
      <c r="N30" s="35">
        <f t="shared" si="5"/>
        <v>0</v>
      </c>
      <c r="O30" s="182" t="s">
        <v>100</v>
      </c>
      <c r="P30" s="169">
        <f>VLOOKUP(O30,Emissiefactoren!$A$1:$B$9,2,FALSE)</f>
        <v>0</v>
      </c>
      <c r="Q30" s="53"/>
      <c r="R30" s="55"/>
      <c r="S30" s="55"/>
      <c r="T30" s="94">
        <f t="shared" si="3"/>
        <v>0</v>
      </c>
      <c r="U30" s="28"/>
      <c r="V30" s="20" t="str">
        <f t="shared" si="0"/>
        <v xml:space="preserve"> </v>
      </c>
      <c r="W30" s="36" t="str">
        <f t="shared" si="6"/>
        <v xml:space="preserve">  </v>
      </c>
    </row>
    <row r="31" spans="1:23" s="7" customFormat="1" ht="21.95" customHeight="1" x14ac:dyDescent="0.2">
      <c r="A31" s="2"/>
      <c r="B31" s="22">
        <v>19</v>
      </c>
      <c r="C31" s="329"/>
      <c r="D31" s="330"/>
      <c r="E31" s="22"/>
      <c r="F31" s="26">
        <f t="shared" si="2"/>
        <v>0</v>
      </c>
      <c r="G31" s="50"/>
      <c r="H31" s="331">
        <f t="shared" si="4"/>
        <v>0</v>
      </c>
      <c r="I31" s="332"/>
      <c r="J31" s="328"/>
      <c r="K31" s="328"/>
      <c r="L31" s="328"/>
      <c r="M31" s="328"/>
      <c r="N31" s="35">
        <f t="shared" si="5"/>
        <v>0</v>
      </c>
      <c r="O31" s="182" t="s">
        <v>100</v>
      </c>
      <c r="P31" s="169">
        <f>VLOOKUP(O31,Emissiefactoren!$A$1:$B$9,2,FALSE)</f>
        <v>0</v>
      </c>
      <c r="Q31" s="53"/>
      <c r="R31" s="55"/>
      <c r="S31" s="55"/>
      <c r="T31" s="94">
        <f t="shared" si="3"/>
        <v>0</v>
      </c>
      <c r="U31" s="28"/>
      <c r="V31" s="20" t="str">
        <f t="shared" si="0"/>
        <v xml:space="preserve"> </v>
      </c>
      <c r="W31" s="36" t="str">
        <f t="shared" si="6"/>
        <v xml:space="preserve">  </v>
      </c>
    </row>
    <row r="32" spans="1:23" s="7" customFormat="1" ht="21.95" customHeight="1" x14ac:dyDescent="0.2">
      <c r="A32" s="2"/>
      <c r="B32" s="22">
        <v>20</v>
      </c>
      <c r="C32" s="329"/>
      <c r="D32" s="330"/>
      <c r="E32" s="22"/>
      <c r="F32" s="26">
        <f t="shared" si="2"/>
        <v>0</v>
      </c>
      <c r="G32" s="50"/>
      <c r="H32" s="331">
        <f t="shared" si="4"/>
        <v>0</v>
      </c>
      <c r="I32" s="332"/>
      <c r="J32" s="328"/>
      <c r="K32" s="328"/>
      <c r="L32" s="328"/>
      <c r="M32" s="328"/>
      <c r="N32" s="35">
        <f t="shared" si="5"/>
        <v>0</v>
      </c>
      <c r="O32" s="182" t="s">
        <v>100</v>
      </c>
      <c r="P32" s="169">
        <f>VLOOKUP(O32,Emissiefactoren!$A$1:$B$9,2,FALSE)</f>
        <v>0</v>
      </c>
      <c r="Q32" s="53"/>
      <c r="R32" s="55"/>
      <c r="S32" s="55"/>
      <c r="T32" s="94">
        <f t="shared" si="3"/>
        <v>0</v>
      </c>
      <c r="U32" s="28"/>
      <c r="V32" s="20" t="str">
        <f t="shared" si="0"/>
        <v xml:space="preserve"> </v>
      </c>
      <c r="W32" s="36" t="str">
        <f t="shared" si="6"/>
        <v xml:space="preserve">  </v>
      </c>
    </row>
    <row r="33" spans="1:23" s="7" customFormat="1" ht="21.95" customHeight="1" x14ac:dyDescent="0.2">
      <c r="A33" s="2"/>
      <c r="B33" s="22">
        <v>21</v>
      </c>
      <c r="C33" s="329"/>
      <c r="D33" s="330"/>
      <c r="E33" s="22"/>
      <c r="F33" s="26">
        <f t="shared" si="2"/>
        <v>0</v>
      </c>
      <c r="G33" s="50"/>
      <c r="H33" s="331">
        <f t="shared" si="4"/>
        <v>0</v>
      </c>
      <c r="I33" s="332"/>
      <c r="J33" s="328"/>
      <c r="K33" s="328"/>
      <c r="L33" s="328"/>
      <c r="M33" s="328"/>
      <c r="N33" s="35">
        <f t="shared" si="5"/>
        <v>0</v>
      </c>
      <c r="O33" s="182" t="s">
        <v>100</v>
      </c>
      <c r="P33" s="169">
        <f>VLOOKUP(O33,Emissiefactoren!$A$1:$B$9,2,FALSE)</f>
        <v>0</v>
      </c>
      <c r="Q33" s="53"/>
      <c r="R33" s="55"/>
      <c r="S33" s="55"/>
      <c r="T33" s="94">
        <f t="shared" si="3"/>
        <v>0</v>
      </c>
      <c r="U33" s="28"/>
      <c r="V33" s="20" t="str">
        <f t="shared" si="0"/>
        <v xml:space="preserve"> </v>
      </c>
      <c r="W33" s="36" t="str">
        <f t="shared" si="6"/>
        <v xml:space="preserve">  </v>
      </c>
    </row>
    <row r="34" spans="1:23" s="7" customFormat="1" ht="21.95" customHeight="1" x14ac:dyDescent="0.2">
      <c r="A34" s="2"/>
      <c r="B34" s="22">
        <v>22</v>
      </c>
      <c r="C34" s="329"/>
      <c r="D34" s="330"/>
      <c r="E34" s="22"/>
      <c r="F34" s="26">
        <f t="shared" si="2"/>
        <v>0</v>
      </c>
      <c r="G34" s="50"/>
      <c r="H34" s="331">
        <f t="shared" si="4"/>
        <v>0</v>
      </c>
      <c r="I34" s="332"/>
      <c r="J34" s="328"/>
      <c r="K34" s="328"/>
      <c r="L34" s="328"/>
      <c r="M34" s="328"/>
      <c r="N34" s="35">
        <f t="shared" si="5"/>
        <v>0</v>
      </c>
      <c r="O34" s="182" t="s">
        <v>100</v>
      </c>
      <c r="P34" s="169">
        <f>VLOOKUP(O34,Emissiefactoren!$A$1:$B$9,2,FALSE)</f>
        <v>0</v>
      </c>
      <c r="Q34" s="53"/>
      <c r="R34" s="55"/>
      <c r="S34" s="55"/>
      <c r="T34" s="94">
        <f t="shared" si="3"/>
        <v>0</v>
      </c>
      <c r="U34" s="28"/>
      <c r="V34" s="20" t="str">
        <f>IFERROR((U34/S34)," ")</f>
        <v xml:space="preserve"> </v>
      </c>
      <c r="W34" s="36" t="str">
        <f t="shared" si="6"/>
        <v xml:space="preserve">  </v>
      </c>
    </row>
    <row r="35" spans="1:23" s="7" customFormat="1" ht="21.95" customHeight="1" x14ac:dyDescent="0.2">
      <c r="A35" s="2"/>
      <c r="B35" s="22">
        <v>23</v>
      </c>
      <c r="C35" s="329"/>
      <c r="D35" s="330"/>
      <c r="E35" s="22"/>
      <c r="F35" s="26">
        <f t="shared" si="2"/>
        <v>0</v>
      </c>
      <c r="G35" s="50"/>
      <c r="H35" s="331">
        <f t="shared" si="4"/>
        <v>0</v>
      </c>
      <c r="I35" s="332"/>
      <c r="J35" s="328"/>
      <c r="K35" s="328"/>
      <c r="L35" s="328"/>
      <c r="M35" s="328"/>
      <c r="N35" s="35">
        <f t="shared" si="5"/>
        <v>0</v>
      </c>
      <c r="O35" s="182" t="s">
        <v>100</v>
      </c>
      <c r="P35" s="169">
        <f>VLOOKUP(O35,Emissiefactoren!$A$1:$B$9,2,FALSE)</f>
        <v>0</v>
      </c>
      <c r="Q35" s="53"/>
      <c r="R35" s="55"/>
      <c r="S35" s="55"/>
      <c r="T35" s="94">
        <f t="shared" si="3"/>
        <v>0</v>
      </c>
      <c r="U35" s="28"/>
      <c r="V35" s="20" t="str">
        <f t="shared" si="0"/>
        <v xml:space="preserve"> </v>
      </c>
      <c r="W35" s="36" t="str">
        <f t="shared" si="6"/>
        <v xml:space="preserve">  </v>
      </c>
    </row>
    <row r="36" spans="1:23" s="7" customFormat="1" ht="21.95" customHeight="1" x14ac:dyDescent="0.2">
      <c r="A36" s="2"/>
      <c r="B36" s="22">
        <v>24</v>
      </c>
      <c r="C36" s="329"/>
      <c r="D36" s="330"/>
      <c r="E36" s="22"/>
      <c r="F36" s="26">
        <f t="shared" si="2"/>
        <v>0</v>
      </c>
      <c r="G36" s="50"/>
      <c r="H36" s="331">
        <f t="shared" si="4"/>
        <v>0</v>
      </c>
      <c r="I36" s="332"/>
      <c r="J36" s="328"/>
      <c r="K36" s="328"/>
      <c r="L36" s="328"/>
      <c r="M36" s="328"/>
      <c r="N36" s="35">
        <f t="shared" si="5"/>
        <v>0</v>
      </c>
      <c r="O36" s="182" t="s">
        <v>100</v>
      </c>
      <c r="P36" s="169">
        <f>VLOOKUP(O36,Emissiefactoren!$A$1:$B$9,2,FALSE)</f>
        <v>0</v>
      </c>
      <c r="Q36" s="53"/>
      <c r="R36" s="55"/>
      <c r="S36" s="55"/>
      <c r="T36" s="94">
        <f t="shared" si="3"/>
        <v>0</v>
      </c>
      <c r="U36" s="28"/>
      <c r="V36" s="20" t="str">
        <f t="shared" si="0"/>
        <v xml:space="preserve"> </v>
      </c>
      <c r="W36" s="36" t="str">
        <f t="shared" si="6"/>
        <v xml:space="preserve">  </v>
      </c>
    </row>
    <row r="37" spans="1:23" s="7" customFormat="1" ht="21.95" customHeight="1" x14ac:dyDescent="0.2">
      <c r="A37" s="2"/>
      <c r="B37" s="22">
        <v>25</v>
      </c>
      <c r="C37" s="329"/>
      <c r="D37" s="330"/>
      <c r="E37" s="22"/>
      <c r="F37" s="26">
        <f t="shared" si="2"/>
        <v>0</v>
      </c>
      <c r="G37" s="50"/>
      <c r="H37" s="331">
        <f t="shared" si="4"/>
        <v>0</v>
      </c>
      <c r="I37" s="332"/>
      <c r="J37" s="328"/>
      <c r="K37" s="328"/>
      <c r="L37" s="328"/>
      <c r="M37" s="328"/>
      <c r="N37" s="35">
        <f t="shared" si="5"/>
        <v>0</v>
      </c>
      <c r="O37" s="182" t="s">
        <v>100</v>
      </c>
      <c r="P37" s="169">
        <f>VLOOKUP(O37,Emissiefactoren!$A$1:$B$9,2,FALSE)</f>
        <v>0</v>
      </c>
      <c r="Q37" s="53"/>
      <c r="R37" s="55"/>
      <c r="S37" s="55"/>
      <c r="T37" s="94">
        <f t="shared" si="3"/>
        <v>0</v>
      </c>
      <c r="U37" s="28"/>
      <c r="V37" s="20" t="str">
        <f t="shared" si="0"/>
        <v xml:space="preserve"> </v>
      </c>
      <c r="W37" s="36" t="str">
        <f t="shared" si="6"/>
        <v xml:space="preserve">  </v>
      </c>
    </row>
    <row r="38" spans="1:23" s="7" customFormat="1" ht="21.95" customHeight="1" thickBot="1" x14ac:dyDescent="0.25">
      <c r="A38" s="2"/>
      <c r="B38" s="23">
        <v>26</v>
      </c>
      <c r="C38" s="340"/>
      <c r="D38" s="341"/>
      <c r="E38" s="23"/>
      <c r="F38" s="46">
        <f t="shared" si="2"/>
        <v>0</v>
      </c>
      <c r="G38" s="51"/>
      <c r="H38" s="342">
        <f t="shared" si="4"/>
        <v>0</v>
      </c>
      <c r="I38" s="343"/>
      <c r="J38" s="344"/>
      <c r="K38" s="344"/>
      <c r="L38" s="344"/>
      <c r="M38" s="344"/>
      <c r="N38" s="45">
        <f t="shared" si="5"/>
        <v>0</v>
      </c>
      <c r="O38" s="182" t="s">
        <v>100</v>
      </c>
      <c r="P38" s="169">
        <f>VLOOKUP(O38,Emissiefactoren!$A$1:$B$9,2,FALSE)</f>
        <v>0</v>
      </c>
      <c r="Q38" s="68"/>
      <c r="R38" s="69"/>
      <c r="S38" s="69"/>
      <c r="T38" s="103">
        <f t="shared" si="3"/>
        <v>0</v>
      </c>
      <c r="U38" s="29"/>
      <c r="V38" s="27" t="str">
        <f t="shared" si="0"/>
        <v xml:space="preserve"> </v>
      </c>
      <c r="W38" s="37" t="str">
        <f t="shared" si="6"/>
        <v xml:space="preserve">  </v>
      </c>
    </row>
    <row r="39" spans="1:23" ht="20.100000000000001" customHeight="1" x14ac:dyDescent="0.2">
      <c r="A39" s="3" t="s">
        <v>0</v>
      </c>
      <c r="B39" s="3"/>
      <c r="C39" s="253"/>
      <c r="D39" s="253"/>
      <c r="E39" s="253"/>
      <c r="F39" s="38"/>
      <c r="G39" s="4"/>
      <c r="H39" s="4"/>
      <c r="I39" s="4"/>
      <c r="J39" s="4"/>
      <c r="K39" s="4"/>
      <c r="L39" s="4"/>
      <c r="M39" s="4"/>
      <c r="N39" s="4"/>
      <c r="O39" s="174"/>
      <c r="P39" s="4"/>
      <c r="Q39" s="4"/>
      <c r="R39" s="4"/>
      <c r="S39" s="4"/>
      <c r="T39" s="4"/>
      <c r="U39" s="4"/>
      <c r="V39" s="4"/>
      <c r="W39" s="3"/>
    </row>
    <row r="40" spans="1:23" ht="20.100000000000001" customHeight="1" thickBot="1" x14ac:dyDescent="0.25">
      <c r="B40" s="3"/>
      <c r="C40" s="254" t="s">
        <v>59</v>
      </c>
      <c r="D40" s="254"/>
      <c r="E40" s="254"/>
      <c r="F40" s="38"/>
      <c r="G40" s="14"/>
      <c r="H40" s="14"/>
      <c r="I40" s="14"/>
      <c r="J40" s="14"/>
      <c r="K40" s="253" t="s">
        <v>51</v>
      </c>
      <c r="L40" s="253"/>
      <c r="M40" s="253"/>
      <c r="N40" s="4"/>
      <c r="O40" s="174"/>
      <c r="P40" s="4"/>
      <c r="Q40" s="4"/>
      <c r="R40" s="4"/>
      <c r="S40" s="4"/>
      <c r="T40" s="4"/>
      <c r="U40" s="12"/>
      <c r="V40" s="4"/>
      <c r="W40" s="3"/>
    </row>
    <row r="41" spans="1:23" ht="20.100000000000001" customHeight="1" x14ac:dyDescent="0.2">
      <c r="B41" s="88" t="s">
        <v>16</v>
      </c>
      <c r="C41" s="345" t="s">
        <v>82</v>
      </c>
      <c r="D41" s="345"/>
      <c r="E41" s="345"/>
      <c r="F41" s="345"/>
      <c r="G41" s="345"/>
      <c r="H41" s="345"/>
      <c r="I41" s="345"/>
      <c r="J41" s="85"/>
      <c r="K41" s="349" t="s">
        <v>50</v>
      </c>
      <c r="L41" s="350"/>
      <c r="M41" s="351"/>
      <c r="N41" s="79" t="s">
        <v>60</v>
      </c>
      <c r="O41" s="183"/>
      <c r="P41" s="163"/>
      <c r="Q41" s="81" t="s">
        <v>36</v>
      </c>
      <c r="R41" s="81" t="s">
        <v>61</v>
      </c>
      <c r="S41" s="60" t="s">
        <v>62</v>
      </c>
      <c r="T41" s="355" t="s">
        <v>49</v>
      </c>
      <c r="U41" s="356"/>
      <c r="V41" s="356"/>
      <c r="W41" s="357"/>
    </row>
    <row r="42" spans="1:23" ht="20.100000000000001" customHeight="1" x14ac:dyDescent="0.2">
      <c r="B42" s="88" t="s">
        <v>16</v>
      </c>
      <c r="C42" s="345" t="s">
        <v>83</v>
      </c>
      <c r="D42" s="345"/>
      <c r="E42" s="345"/>
      <c r="F42" s="345"/>
      <c r="G42" s="345"/>
      <c r="H42" s="345"/>
      <c r="I42" s="87"/>
      <c r="J42" s="85"/>
      <c r="K42" s="352"/>
      <c r="L42" s="353"/>
      <c r="M42" s="354"/>
      <c r="N42" s="80" t="s">
        <v>63</v>
      </c>
      <c r="O42" s="184"/>
      <c r="P42" s="164"/>
      <c r="Q42" s="82" t="s">
        <v>64</v>
      </c>
      <c r="R42" s="82" t="s">
        <v>65</v>
      </c>
      <c r="S42" s="65" t="s">
        <v>66</v>
      </c>
      <c r="T42" s="77" t="s">
        <v>79</v>
      </c>
      <c r="U42" s="78" t="s">
        <v>80</v>
      </c>
      <c r="V42" s="78" t="s">
        <v>67</v>
      </c>
      <c r="W42" s="66" t="s">
        <v>81</v>
      </c>
    </row>
    <row r="43" spans="1:23" ht="20.100000000000001" customHeight="1" x14ac:dyDescent="0.2">
      <c r="B43" s="108" t="s">
        <v>16</v>
      </c>
      <c r="C43" s="345" t="s">
        <v>85</v>
      </c>
      <c r="D43" s="345"/>
      <c r="E43" s="345"/>
      <c r="F43" s="345"/>
      <c r="G43" s="345"/>
      <c r="H43" s="345"/>
      <c r="I43" s="87"/>
      <c r="J43" s="85"/>
      <c r="K43" s="358" t="s">
        <v>52</v>
      </c>
      <c r="L43" s="359"/>
      <c r="M43" s="360"/>
      <c r="N43" s="104">
        <f>SUMIFS(Q13:Q38,$E$13:$E$38,"Leeg")</f>
        <v>0</v>
      </c>
      <c r="O43" s="185"/>
      <c r="P43" s="172"/>
      <c r="Q43" s="105">
        <f>SUMIFS(N13:N38,$E$13:$E$38,"Leeg")</f>
        <v>0</v>
      </c>
      <c r="R43" s="83" t="s">
        <v>58</v>
      </c>
      <c r="S43" s="43" t="s">
        <v>58</v>
      </c>
      <c r="T43" s="57">
        <f>SUMIFS(U13:U38,$E$13:$E$38,"leeg")</f>
        <v>0</v>
      </c>
      <c r="U43" s="58" t="str">
        <f>IFERROR((T43/N43)," ")</f>
        <v xml:space="preserve"> </v>
      </c>
      <c r="V43" s="59" t="s">
        <v>58</v>
      </c>
      <c r="W43" s="61" t="s">
        <v>58</v>
      </c>
    </row>
    <row r="44" spans="1:23" ht="20.100000000000001" customHeight="1" x14ac:dyDescent="0.2">
      <c r="B44" s="88"/>
      <c r="C44" s="345"/>
      <c r="D44" s="345"/>
      <c r="E44" s="345"/>
      <c r="F44" s="345"/>
      <c r="G44" s="345"/>
      <c r="H44" s="345"/>
      <c r="I44" s="87"/>
      <c r="J44" s="85"/>
      <c r="K44" s="361" t="s">
        <v>53</v>
      </c>
      <c r="L44" s="362"/>
      <c r="M44" s="363"/>
      <c r="N44" s="104">
        <f>SUMIFS(R13:R38,$E$13:$E$38,"Geladen")</f>
        <v>0</v>
      </c>
      <c r="O44" s="185"/>
      <c r="P44" s="172"/>
      <c r="Q44" s="105">
        <f>SUMIFS(N13:N38,$E$13:$E$38,"Geladen")</f>
        <v>0</v>
      </c>
      <c r="R44" s="84">
        <f>SUMIFS(S13:S38,E13:E38,"Geladen")</f>
        <v>0</v>
      </c>
      <c r="S44" s="44">
        <f>SUMIFS(T13:T38,E13:E38,"Geladen")</f>
        <v>0</v>
      </c>
      <c r="T44" s="56">
        <f>SUMIFS(U13:U38,$E$13:$E$38,"geladen")</f>
        <v>0</v>
      </c>
      <c r="U44" s="58" t="str">
        <f>IFERROR((T44/N44)," ")</f>
        <v xml:space="preserve"> </v>
      </c>
      <c r="V44" s="58" t="str">
        <f>IFERROR((T44/R44)," ")</f>
        <v xml:space="preserve"> </v>
      </c>
      <c r="W44" s="58" t="str">
        <f>IFERROR((T44/S44)*1000," ")</f>
        <v xml:space="preserve"> </v>
      </c>
    </row>
    <row r="45" spans="1:23" ht="20.100000000000001" customHeight="1" thickBot="1" x14ac:dyDescent="0.25">
      <c r="B45" s="88" t="s">
        <v>16</v>
      </c>
      <c r="C45" s="345" t="s">
        <v>86</v>
      </c>
      <c r="D45" s="345"/>
      <c r="E45" s="345"/>
      <c r="F45" s="345"/>
      <c r="G45" s="345"/>
      <c r="H45" s="345"/>
      <c r="I45" s="86"/>
      <c r="J45" s="85"/>
      <c r="K45" s="346" t="s">
        <v>54</v>
      </c>
      <c r="L45" s="347"/>
      <c r="M45" s="348"/>
      <c r="N45" s="106">
        <f>SUM(N43,N44)</f>
        <v>0</v>
      </c>
      <c r="O45" s="186"/>
      <c r="P45" s="173"/>
      <c r="Q45" s="107">
        <f>SUM(Q43:Q44)</f>
        <v>0</v>
      </c>
      <c r="R45" s="107">
        <f>SUM(R43,R44)</f>
        <v>0</v>
      </c>
      <c r="S45" s="62">
        <f>SUM(S43,S44)</f>
        <v>0</v>
      </c>
      <c r="T45" s="63">
        <f>SUM(T43:T44)</f>
        <v>0</v>
      </c>
      <c r="U45" s="63" t="str">
        <f>IFERROR((T45/N45)," ")</f>
        <v xml:space="preserve"> </v>
      </c>
      <c r="V45" s="63" t="str">
        <f>IFERROR((T45/R45)," ")</f>
        <v xml:space="preserve"> </v>
      </c>
      <c r="W45" s="64" t="s">
        <v>58</v>
      </c>
    </row>
    <row r="46" spans="1:23" ht="20.100000000000001" customHeight="1" x14ac:dyDescent="0.2">
      <c r="B46" s="3"/>
      <c r="C46" s="345"/>
      <c r="D46" s="345"/>
      <c r="E46" s="345"/>
      <c r="F46" s="345"/>
      <c r="G46" s="345"/>
      <c r="H46" s="345"/>
      <c r="I46" s="86"/>
      <c r="J46" s="89"/>
      <c r="K46" s="42"/>
      <c r="L46" s="42"/>
      <c r="M46" s="42"/>
      <c r="N46" s="41"/>
      <c r="O46" s="187"/>
      <c r="P46" s="41"/>
      <c r="Q46" s="41"/>
      <c r="R46" s="41"/>
      <c r="S46" s="44"/>
      <c r="T46" s="40"/>
      <c r="U46" s="39"/>
      <c r="V46" s="73"/>
      <c r="W46" s="90"/>
    </row>
    <row r="47" spans="1:23" ht="18" customHeight="1" x14ac:dyDescent="0.2">
      <c r="A47" s="71"/>
      <c r="B47" s="72"/>
      <c r="C47" s="76" t="s">
        <v>10</v>
      </c>
      <c r="D47" s="76"/>
      <c r="E47" s="76"/>
      <c r="F47" s="76"/>
      <c r="G47" s="76"/>
      <c r="H47" s="73"/>
      <c r="I47" s="73"/>
      <c r="J47" s="73"/>
      <c r="K47" s="73"/>
      <c r="L47" s="76"/>
      <c r="M47" s="76"/>
      <c r="N47" s="76"/>
      <c r="O47" s="188"/>
      <c r="P47" s="76"/>
      <c r="Q47" s="76"/>
      <c r="R47" s="76"/>
      <c r="S47" s="73"/>
      <c r="T47" s="74"/>
      <c r="W47" s="5"/>
    </row>
    <row r="48" spans="1:23" x14ac:dyDescent="0.2">
      <c r="A48" s="71"/>
      <c r="B48" s="72"/>
      <c r="C48" s="75" t="s">
        <v>11</v>
      </c>
      <c r="D48" s="75"/>
      <c r="E48" s="75"/>
      <c r="F48" s="75"/>
      <c r="G48" s="75"/>
      <c r="H48" s="73"/>
      <c r="I48" s="73"/>
      <c r="J48" s="73"/>
      <c r="K48" s="73"/>
      <c r="L48" s="75"/>
      <c r="M48" s="75"/>
      <c r="N48" s="75"/>
      <c r="O48" s="188"/>
      <c r="P48" s="75"/>
      <c r="Q48" s="75"/>
      <c r="R48" s="75"/>
      <c r="S48" s="6"/>
      <c r="T48" s="6"/>
      <c r="U48" s="73"/>
      <c r="V48" s="73"/>
      <c r="W48" s="72"/>
    </row>
    <row r="49" spans="1:23" x14ac:dyDescent="0.2">
      <c r="A49" s="71"/>
      <c r="B49" s="72"/>
      <c r="H49" s="73"/>
      <c r="I49" s="73"/>
      <c r="J49" s="73"/>
      <c r="K49" s="73"/>
      <c r="S49" s="6"/>
      <c r="T49" s="6"/>
      <c r="U49" s="73"/>
      <c r="V49" s="73"/>
      <c r="W49" s="72"/>
    </row>
    <row r="50" spans="1:23" ht="12.75" customHeight="1" x14ac:dyDescent="0.2"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190"/>
      <c r="P50" s="70"/>
    </row>
    <row r="51" spans="1:23" ht="12.75" customHeight="1" x14ac:dyDescent="0.2"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190"/>
      <c r="P51" s="70"/>
    </row>
    <row r="52" spans="1:23" ht="12.75" customHeight="1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190"/>
      <c r="P52" s="70"/>
    </row>
    <row r="53" spans="1:23" ht="14.25" x14ac:dyDescent="0.2"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190"/>
      <c r="P53" s="70"/>
    </row>
    <row r="54" spans="1:23" ht="14.25" x14ac:dyDescent="0.2">
      <c r="B54" s="70"/>
      <c r="C54" s="70" t="s">
        <v>0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190"/>
      <c r="P54" s="70"/>
    </row>
    <row r="55" spans="1:23" ht="14.25" x14ac:dyDescent="0.2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190"/>
      <c r="P55" s="70"/>
    </row>
    <row r="56" spans="1:23" ht="14.25" x14ac:dyDescent="0.2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190"/>
      <c r="P56" s="70"/>
    </row>
    <row r="57" spans="1:23" ht="14.25" x14ac:dyDescent="0.2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190"/>
      <c r="P57" s="70"/>
    </row>
    <row r="58" spans="1:23" ht="14.25" x14ac:dyDescent="0.2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190"/>
      <c r="P58" s="70"/>
    </row>
    <row r="59" spans="1:23" ht="14.25" x14ac:dyDescent="0.2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190"/>
      <c r="P59" s="70"/>
    </row>
    <row r="60" spans="1:23" ht="14.25" x14ac:dyDescent="0.2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190"/>
      <c r="P60" s="70"/>
    </row>
  </sheetData>
  <sheetProtection algorithmName="SHA-512" hashValue="RgkBpUAyxUXjdxgM1CTBjGD8jKn/hs/LhXV0nycuaOn2DXOHZVIrH5Tw1GNpv6In2ER+V+8AxFT3qpRioBNnEA==" saltValue="6kh9AdHiO/A+eYms/LqeSg==" spinCount="100000" sheet="1" objects="1" scenarios="1"/>
  <protectedRanges>
    <protectedRange sqref="J13:K38" name="gebunkerd_eindstand"/>
    <protectedRange sqref="Q13:Q38" name="transportprestatie"/>
    <protectedRange sqref="R13:R38" name="transportprestatie_2"/>
    <protectedRange sqref="S13:S38" name="transportprestatie_3"/>
    <protectedRange sqref="O13:O38" name="Brandstof_type"/>
  </protectedRanges>
  <mergeCells count="148">
    <mergeCell ref="C45:H46"/>
    <mergeCell ref="K45:M45"/>
    <mergeCell ref="C41:I41"/>
    <mergeCell ref="K41:M42"/>
    <mergeCell ref="T41:W41"/>
    <mergeCell ref="C42:H42"/>
    <mergeCell ref="C43:H44"/>
    <mergeCell ref="K43:M43"/>
    <mergeCell ref="K44:M44"/>
    <mergeCell ref="C38:D38"/>
    <mergeCell ref="H38:I38"/>
    <mergeCell ref="J38:K38"/>
    <mergeCell ref="L38:M38"/>
    <mergeCell ref="C39:E39"/>
    <mergeCell ref="C40:E40"/>
    <mergeCell ref="K40:M40"/>
    <mergeCell ref="C36:D36"/>
    <mergeCell ref="H36:I36"/>
    <mergeCell ref="J36:K36"/>
    <mergeCell ref="L36:M36"/>
    <mergeCell ref="C37:D37"/>
    <mergeCell ref="H37:I37"/>
    <mergeCell ref="J37:K37"/>
    <mergeCell ref="L37:M37"/>
    <mergeCell ref="C34:D34"/>
    <mergeCell ref="H34:I34"/>
    <mergeCell ref="J34:K34"/>
    <mergeCell ref="L34:M34"/>
    <mergeCell ref="C35:D35"/>
    <mergeCell ref="H35:I35"/>
    <mergeCell ref="J35:K35"/>
    <mergeCell ref="L35:M35"/>
    <mergeCell ref="C32:D32"/>
    <mergeCell ref="H32:I32"/>
    <mergeCell ref="J32:K32"/>
    <mergeCell ref="L32:M32"/>
    <mergeCell ref="C33:D33"/>
    <mergeCell ref="H33:I33"/>
    <mergeCell ref="J33:K33"/>
    <mergeCell ref="L33:M33"/>
    <mergeCell ref="C30:D30"/>
    <mergeCell ref="H30:I30"/>
    <mergeCell ref="J30:K30"/>
    <mergeCell ref="L30:M30"/>
    <mergeCell ref="C31:D31"/>
    <mergeCell ref="H31:I31"/>
    <mergeCell ref="J31:K31"/>
    <mergeCell ref="L31:M31"/>
    <mergeCell ref="C28:D28"/>
    <mergeCell ref="H28:I28"/>
    <mergeCell ref="J28:K28"/>
    <mergeCell ref="L28:M28"/>
    <mergeCell ref="C29:D29"/>
    <mergeCell ref="H29:I29"/>
    <mergeCell ref="J29:K29"/>
    <mergeCell ref="L29:M29"/>
    <mergeCell ref="C26:D26"/>
    <mergeCell ref="H26:I26"/>
    <mergeCell ref="J26:K26"/>
    <mergeCell ref="L26:M26"/>
    <mergeCell ref="C27:D27"/>
    <mergeCell ref="H27:I27"/>
    <mergeCell ref="J27:K27"/>
    <mergeCell ref="L27:M27"/>
    <mergeCell ref="C24:D24"/>
    <mergeCell ref="H24:I24"/>
    <mergeCell ref="J24:K24"/>
    <mergeCell ref="L24:M24"/>
    <mergeCell ref="C25:D25"/>
    <mergeCell ref="H25:I25"/>
    <mergeCell ref="J25:K25"/>
    <mergeCell ref="L25:M25"/>
    <mergeCell ref="C22:D22"/>
    <mergeCell ref="H22:I22"/>
    <mergeCell ref="J22:K22"/>
    <mergeCell ref="L22:M22"/>
    <mergeCell ref="C23:D23"/>
    <mergeCell ref="H23:I23"/>
    <mergeCell ref="J23:K23"/>
    <mergeCell ref="L23:M23"/>
    <mergeCell ref="C20:D20"/>
    <mergeCell ref="H20:I20"/>
    <mergeCell ref="J20:K20"/>
    <mergeCell ref="L20:M20"/>
    <mergeCell ref="C21:D21"/>
    <mergeCell ref="H21:I21"/>
    <mergeCell ref="J21:K21"/>
    <mergeCell ref="L21:M21"/>
    <mergeCell ref="C18:D18"/>
    <mergeCell ref="H18:I18"/>
    <mergeCell ref="J18:K18"/>
    <mergeCell ref="L18:M18"/>
    <mergeCell ref="C19:D19"/>
    <mergeCell ref="H19:I19"/>
    <mergeCell ref="J19:K19"/>
    <mergeCell ref="L19:M19"/>
    <mergeCell ref="C16:D16"/>
    <mergeCell ref="H16:I16"/>
    <mergeCell ref="J16:K16"/>
    <mergeCell ref="L16:M16"/>
    <mergeCell ref="C17:D17"/>
    <mergeCell ref="H17:I17"/>
    <mergeCell ref="J17:K17"/>
    <mergeCell ref="L17:M17"/>
    <mergeCell ref="C15:D15"/>
    <mergeCell ref="H15:I15"/>
    <mergeCell ref="J15:K15"/>
    <mergeCell ref="L15:M15"/>
    <mergeCell ref="C12:D12"/>
    <mergeCell ref="H12:I12"/>
    <mergeCell ref="J12:K12"/>
    <mergeCell ref="L12:M12"/>
    <mergeCell ref="C13:D13"/>
    <mergeCell ref="H13:I13"/>
    <mergeCell ref="J13:K13"/>
    <mergeCell ref="L13:M13"/>
    <mergeCell ref="C10:D10"/>
    <mergeCell ref="H10:I10"/>
    <mergeCell ref="J10:K10"/>
    <mergeCell ref="L10:M10"/>
    <mergeCell ref="C11:D11"/>
    <mergeCell ref="H11:I11"/>
    <mergeCell ref="J11:K11"/>
    <mergeCell ref="L11:M11"/>
    <mergeCell ref="C14:D14"/>
    <mergeCell ref="H14:I14"/>
    <mergeCell ref="J14:K14"/>
    <mergeCell ref="L14:M14"/>
    <mergeCell ref="Q7:T7"/>
    <mergeCell ref="U7:W7"/>
    <mergeCell ref="E8:E11"/>
    <mergeCell ref="F8:F11"/>
    <mergeCell ref="G8:G11"/>
    <mergeCell ref="H8:I8"/>
    <mergeCell ref="J8:K8"/>
    <mergeCell ref="L8:M8"/>
    <mergeCell ref="U12:W12"/>
    <mergeCell ref="L9:M9"/>
    <mergeCell ref="O7:P7"/>
    <mergeCell ref="B2:N2"/>
    <mergeCell ref="B3:H3"/>
    <mergeCell ref="B4:C4"/>
    <mergeCell ref="E4:G4"/>
    <mergeCell ref="J4:N4"/>
    <mergeCell ref="B5:C5"/>
    <mergeCell ref="E5:G5"/>
    <mergeCell ref="E7:G7"/>
    <mergeCell ref="H7:N7"/>
  </mergeCells>
  <conditionalFormatting sqref="E13:F38">
    <cfRule type="cellIs" dxfId="28" priority="24" operator="equal">
      <formula>0</formula>
    </cfRule>
  </conditionalFormatting>
  <conditionalFormatting sqref="F1:F8 F53 F59:F1048576">
    <cfRule type="cellIs" dxfId="27" priority="25" operator="equal">
      <formula>0</formula>
    </cfRule>
  </conditionalFormatting>
  <conditionalFormatting sqref="F12">
    <cfRule type="cellIs" dxfId="26" priority="8" operator="equal">
      <formula>0</formula>
    </cfRule>
  </conditionalFormatting>
  <conditionalFormatting sqref="G14:G37">
    <cfRule type="cellIs" dxfId="25" priority="23" operator="equal">
      <formula>0</formula>
    </cfRule>
  </conditionalFormatting>
  <conditionalFormatting sqref="H12">
    <cfRule type="cellIs" dxfId="24" priority="9" operator="equal">
      <formula>0</formula>
    </cfRule>
  </conditionalFormatting>
  <conditionalFormatting sqref="H15:H38">
    <cfRule type="cellIs" dxfId="23" priority="36" operator="equal">
      <formula>0</formula>
    </cfRule>
    <cfRule type="cellIs" dxfId="22" priority="37" operator="equal">
      <formula>0</formula>
    </cfRule>
  </conditionalFormatting>
  <conditionalFormatting sqref="N13:P38">
    <cfRule type="cellIs" dxfId="21" priority="6" operator="equal">
      <formula>0</formula>
    </cfRule>
    <cfRule type="cellIs" dxfId="20" priority="7" operator="equal">
      <formula>0</formula>
    </cfRule>
  </conditionalFormatting>
  <conditionalFormatting sqref="N43:Q46">
    <cfRule type="cellIs" dxfId="19" priority="26" operator="equal">
      <formula>0</formula>
    </cfRule>
    <cfRule type="cellIs" dxfId="18" priority="27" operator="equal">
      <formula>0</formula>
    </cfRule>
  </conditionalFormatting>
  <conditionalFormatting sqref="O7:O38">
    <cfRule type="cellIs" dxfId="17" priority="2" operator="equal">
      <formula>"kies de brandstof"</formula>
    </cfRule>
  </conditionalFormatting>
  <conditionalFormatting sqref="O13:O38">
    <cfRule type="cellIs" dxfId="16" priority="4" operator="equal">
      <formula>FALSE</formula>
    </cfRule>
  </conditionalFormatting>
  <conditionalFormatting sqref="O13:P13">
    <cfRule type="cellIs" dxfId="15" priority="1" operator="equal">
      <formula>FALSE</formula>
    </cfRule>
  </conditionalFormatting>
  <conditionalFormatting sqref="O14:P38">
    <cfRule type="cellIs" dxfId="14" priority="5" operator="equal">
      <formula>FALSE</formula>
    </cfRule>
  </conditionalFormatting>
  <conditionalFormatting sqref="P14:P38">
    <cfRule type="cellIs" dxfId="13" priority="3" operator="equal">
      <formula>#N/A</formula>
    </cfRule>
  </conditionalFormatting>
  <conditionalFormatting sqref="Q13:Q38">
    <cfRule type="cellIs" dxfId="12" priority="19" operator="equal">
      <formula>0</formula>
    </cfRule>
    <cfRule type="expression" dxfId="11" priority="20" stopIfTrue="1">
      <formula>$E13="Geladen"</formula>
    </cfRule>
    <cfRule type="cellIs" dxfId="10" priority="21" operator="equal">
      <formula>FALSE</formula>
    </cfRule>
    <cfRule type="cellIs" dxfId="9" priority="22" stopIfTrue="1" operator="equal">
      <formula>0</formula>
    </cfRule>
  </conditionalFormatting>
  <conditionalFormatting sqref="Q38">
    <cfRule type="cellIs" dxfId="8" priority="18" operator="equal">
      <formula>FALSE</formula>
    </cfRule>
  </conditionalFormatting>
  <conditionalFormatting sqref="R14 R27">
    <cfRule type="cellIs" dxfId="7" priority="17" stopIfTrue="1" operator="equal">
      <formula>0</formula>
    </cfRule>
  </conditionalFormatting>
  <conditionalFormatting sqref="R13:S38">
    <cfRule type="cellIs" dxfId="6" priority="11" stopIfTrue="1" operator="equal">
      <formula>0</formula>
    </cfRule>
  </conditionalFormatting>
  <conditionalFormatting sqref="R13:T38">
    <cfRule type="expression" dxfId="5" priority="10">
      <formula>$E13="Leeg"</formula>
    </cfRule>
    <cfRule type="cellIs" dxfId="4" priority="12" operator="equal">
      <formula>FALSE</formula>
    </cfRule>
  </conditionalFormatting>
  <conditionalFormatting sqref="S14:S38">
    <cfRule type="cellIs" dxfId="3" priority="13" stopIfTrue="1" operator="equal">
      <formula>0</formula>
    </cfRule>
  </conditionalFormatting>
  <conditionalFormatting sqref="T13:T38">
    <cfRule type="cellIs" dxfId="2" priority="35" stopIfTrue="1" operator="equal">
      <formula>0</formula>
    </cfRule>
  </conditionalFormatting>
  <conditionalFormatting sqref="U13:U38">
    <cfRule type="cellIs" dxfId="1" priority="34" operator="equal">
      <formula>0</formula>
    </cfRule>
  </conditionalFormatting>
  <conditionalFormatting sqref="V13:W38">
    <cfRule type="expression" dxfId="0" priority="32">
      <formula>$E13="Leeg"</formula>
    </cfRule>
  </conditionalFormatting>
  <dataValidations count="5">
    <dataValidation type="custom" allowBlank="1" showInputMessage="1" showErrorMessage="1" errorTitle="Let op" error="Bij 'Type' is 'Leeg' ingevuld. Daarom hoeft deze kolom niet ingevuld te worden. " sqref="R13:T38" xr:uid="{1F3ADCB6-B26E-46DE-8D87-BA57371E1312}">
      <formula1>$E13="Geladen"</formula1>
    </dataValidation>
    <dataValidation type="custom" allowBlank="1" showInputMessage="1" showErrorMessage="1" errorTitle="Let op" error="Bij 'Type' is 'Geladen' ingevuld. Daarom hoeft deze kolom niet ingevuld te worden. " sqref="Q13:Q38" xr:uid="{0C907371-0F68-4E51-A324-91EC1E3901F8}">
      <formula1>$E13="Leeg"</formula1>
    </dataValidation>
    <dataValidation type="list" allowBlank="1" showInputMessage="1" showErrorMessage="1" sqref="E13:E38" xr:uid="{216CBD17-D254-4DAB-8439-242739A544E8}">
      <formula1>"Leeg,Geladen"</formula1>
    </dataValidation>
    <dataValidation type="custom" allowBlank="1" showInputMessage="1" showErrorMessage="1" errorTitle="Let op" error="Bij &quot;Type&quot; is Empty ingevuld. Daarom hoeft deze niet ingevuld te worden. " sqref="V13:W38" xr:uid="{E0B09EDE-61B2-4462-BFD7-C6B5FD3656B2}">
      <formula1>$E13="Leeg"</formula1>
    </dataValidation>
    <dataValidation type="list" allowBlank="1" showInputMessage="1" showErrorMessage="1" sqref="J5" xr:uid="{9B53A93C-0536-4ACB-A6FE-A21A1C2E772C}">
      <formula1>"Diesel (fossiele),GTL"</formula1>
    </dataValidation>
  </dataValidations>
  <hyperlinks>
    <hyperlink ref="C48" r:id="rId1" display="https://www.co2emissiefactoren.nl/instrumenten/" xr:uid="{B254F06D-C68A-4A35-BC33-114A0814DCFA}"/>
    <hyperlink ref="C47" r:id="rId2" display="https://www.co2emissiefactoren.nl/lijst-emissiefactoren/" xr:uid="{A22FE846-097A-48A6-A29E-63F5B162835B}"/>
  </hyperlinks>
  <pageMargins left="0.23622047244094491" right="0.23622047244094491" top="0.39370078740157483" bottom="0.74803149606299213" header="0.31496062992125984" footer="0.31496062992125984"/>
  <pageSetup paperSize="8" scale="90" fitToHeight="0" orientation="landscape" horizontalDpi="0" verticalDpi="0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17B157-534A-4EF6-B11D-A5F295548241}">
          <x14:formula1>
            <xm:f>Emissiefactoren!$A$1:$A$9</xm:f>
          </x14:formula1>
          <xm:sqref>O13:O38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J 0 k 0 V U d J k 8 W k A A A A 9 g A A A B I A H A B D b 2 5 m a W c v U G F j a 2 F n Z S 5 4 b W w g o h g A K K A U A A A A A A A A A A A A A A A A A A A A A A A A A A A A h Y 9 B D o I w F E S v Q r q n L Z g Y J J + y c A v G x M S 4 J a V C I 3 w M L Z a 7 u f B I X k G M o u 5 c z p u 3 m L l f b 5 C O b e N d V G 9 0 h w k J K C e e Q t m V G q u E D P b o R y Q V s C 3 k q a i U N 8 l o 4 t G U C a m t P c e M O e e o W 9 C u r 1 j I e c A O e b a T t W o L 8 p H 1 f 9 n X a G y B U h E B + 9 c Y E d K A R 3 Q V L S k H N k P I N X 6 F c N r 7 b H 8 g r I f G D r 0 S 2 P i b D N g c g b 0 / i A d Q S w M E F A A C A A g A J 0 k 0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J N F U o i k e 4 D g A A A B E A A A A T A B w A R m 9 y b X V s Y X M v U 2 V j d G l v b j E u b S C i G A A o o B Q A A A A A A A A A A A A A A A A A A A A A A A A A A A A r T k 0 u y c z P U w i G 0 I b W A F B L A Q I t A B Q A A g A I A C d J N F V H S Z P F p A A A A P Y A A A A S A A A A A A A A A A A A A A A A A A A A A A B D b 2 5 m a W c v U G F j a 2 F n Z S 5 4 b W x Q S w E C L Q A U A A I A C A A n S T R V D 8 r p q 6 Q A A A D p A A A A E w A A A A A A A A A A A A A A A A D w A A A A W 0 N v b n R l b n R f V H l w Z X N d L n h t b F B L A Q I t A B Q A A g A I A C d J N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j A A v 5 Q l p S p j / e 0 r C k P d 0 A A A A A A I A A A A A A B B m A A A A A Q A A I A A A A B O V p u G w A Q d D 4 D q Q I R Z i 6 T a j B 8 y p i S n i e B 5 B R 1 8 I D c n a A A A A A A 6 A A A A A A g A A I A A A A E h a K c K O t X + 3 j X C / 5 5 o 3 i e 2 t Y N 0 n / X X 5 T O 1 U B E O k n / t 6 U A A A A N V M C l s l o / g F t w O M 2 y B 7 / W F m m E 9 t T a B L 2 e Y 1 z B P E r e l k Z O 2 1 t v 0 v W M B q I a Y K g S U C E 3 Y h R R y 8 L R F T g F j 0 A H c l s 7 f V v X O Z g A f x g z 1 s b A G 5 7 r s l Q A A A A I u 0 d b A T C 3 H G n L d p 9 R 7 d 7 J i m o H V D N K i W A x i C x H T g 1 y Y t D F y Y j C D e 6 E P X Y N E 4 L y C s W N S k Z q s L y U h C F B M / C x 2 K 2 7 w = < / D a t a M a s h u p > 
</file>

<file path=customXml/itemProps1.xml><?xml version="1.0" encoding="utf-8"?>
<ds:datastoreItem xmlns:ds="http://schemas.openxmlformats.org/officeDocument/2006/customXml" ds:itemID="{7410541A-ACC7-42A1-98C2-12F8094CA8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CO2 Calculatie</vt:lpstr>
      <vt:lpstr>Emissiefactoren</vt:lpstr>
      <vt:lpstr>Uitleg</vt:lpstr>
      <vt:lpstr>'CO2 Calculatie'!Print_Area</vt:lpstr>
      <vt:lpstr>Uitleg!Print_Area</vt:lpstr>
    </vt:vector>
  </TitlesOfParts>
  <Company>BGA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kstruijk;jfransen@greenaward.org</dc:creator>
  <cp:lastModifiedBy>Shinohara, K. (Keita) - Green Award</cp:lastModifiedBy>
  <cp:lastPrinted>2025-01-14T07:59:07Z</cp:lastPrinted>
  <dcterms:created xsi:type="dcterms:W3CDTF">2013-09-28T18:24:44Z</dcterms:created>
  <dcterms:modified xsi:type="dcterms:W3CDTF">2025-01-17T15:17:31Z</dcterms:modified>
</cp:coreProperties>
</file>